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NOVIEMBRE 2022\"/>
    </mc:Choice>
  </mc:AlternateContent>
  <xr:revisionPtr revIDLastSave="0" documentId="13_ncr:1_{331EE7C3-E990-41BD-9D9E-08395257A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FIJOS NOVIEMBRE 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8" i="1" l="1"/>
  <c r="L288" i="1"/>
  <c r="L278" i="1"/>
  <c r="K278" i="1"/>
  <c r="L262" i="1"/>
  <c r="K262" i="1"/>
  <c r="K256" i="1"/>
  <c r="F240" i="1"/>
  <c r="G240" i="1"/>
  <c r="H240" i="1"/>
  <c r="I240" i="1"/>
  <c r="J240" i="1"/>
  <c r="K240" i="1"/>
  <c r="L240" i="1"/>
  <c r="K69" i="1"/>
  <c r="L69" i="1" s="1"/>
  <c r="F41" i="1" l="1"/>
  <c r="J41" i="1"/>
  <c r="C41" i="1"/>
  <c r="K38" i="1"/>
  <c r="L38" i="1" s="1"/>
  <c r="G40" i="1"/>
  <c r="H40" i="1"/>
  <c r="K40" i="1" s="1"/>
  <c r="L40" i="1" s="1"/>
  <c r="J288" i="1"/>
  <c r="J59" i="1"/>
  <c r="F59" i="1"/>
  <c r="F25" i="1"/>
  <c r="I25" i="1"/>
  <c r="J25" i="1"/>
  <c r="C25" i="1"/>
  <c r="C216" i="1"/>
  <c r="F300" i="1"/>
  <c r="I300" i="1"/>
  <c r="J300" i="1"/>
  <c r="F293" i="1"/>
  <c r="I293" i="1"/>
  <c r="J293" i="1"/>
  <c r="F288" i="1"/>
  <c r="G281" i="1"/>
  <c r="H281" i="1"/>
  <c r="K281" i="1" l="1"/>
  <c r="C256" i="1"/>
  <c r="I263" i="1"/>
  <c r="F263" i="1"/>
  <c r="J263" i="1"/>
  <c r="C263" i="1"/>
  <c r="J161" i="1"/>
  <c r="C146" i="1"/>
  <c r="F146" i="1"/>
  <c r="I146" i="1"/>
  <c r="J146" i="1"/>
  <c r="F116" i="1"/>
  <c r="I116" i="1"/>
  <c r="J116" i="1"/>
  <c r="C73" i="1"/>
  <c r="F73" i="1"/>
  <c r="I73" i="1"/>
  <c r="J73" i="1"/>
  <c r="C300" i="1"/>
  <c r="I59" i="1"/>
  <c r="C19" i="1"/>
  <c r="C52" i="1"/>
  <c r="C59" i="1"/>
  <c r="H17" i="1"/>
  <c r="H18" i="1"/>
  <c r="F19" i="1"/>
  <c r="F52" i="1"/>
  <c r="I52" i="1"/>
  <c r="J52" i="1"/>
  <c r="G16" i="1" l="1"/>
  <c r="H16" i="1"/>
  <c r="G283" i="1"/>
  <c r="H283" i="1"/>
  <c r="K16" i="1" l="1"/>
  <c r="L16" i="1" s="1"/>
  <c r="K283" i="1"/>
  <c r="L283" i="1" s="1"/>
  <c r="G209" i="1" l="1"/>
  <c r="H209" i="1"/>
  <c r="G214" i="1"/>
  <c r="H214" i="1"/>
  <c r="K209" i="1" l="1"/>
  <c r="K214" i="1"/>
  <c r="J194" i="1"/>
  <c r="J124" i="1"/>
  <c r="C124" i="1"/>
  <c r="H123" i="1"/>
  <c r="G123" i="1"/>
  <c r="F124" i="1"/>
  <c r="I288" i="1"/>
  <c r="F256" i="1"/>
  <c r="J256" i="1"/>
  <c r="I256" i="1"/>
  <c r="J246" i="1"/>
  <c r="I246" i="1"/>
  <c r="F246" i="1"/>
  <c r="C246" i="1"/>
  <c r="F230" i="1"/>
  <c r="C230" i="1"/>
  <c r="J216" i="1"/>
  <c r="I216" i="1"/>
  <c r="F216" i="1"/>
  <c r="J204" i="1"/>
  <c r="I204" i="1"/>
  <c r="F204" i="1"/>
  <c r="C204" i="1"/>
  <c r="J198" i="1"/>
  <c r="I198" i="1"/>
  <c r="F198" i="1"/>
  <c r="I194" i="1"/>
  <c r="F194" i="1"/>
  <c r="C194" i="1"/>
  <c r="J184" i="1"/>
  <c r="I184" i="1"/>
  <c r="F184" i="1"/>
  <c r="C184" i="1"/>
  <c r="J174" i="1"/>
  <c r="I174" i="1"/>
  <c r="F174" i="1"/>
  <c r="C174" i="1"/>
  <c r="J165" i="1"/>
  <c r="I165" i="1"/>
  <c r="F165" i="1"/>
  <c r="I161" i="1"/>
  <c r="F161" i="1"/>
  <c r="C161" i="1"/>
  <c r="J155" i="1"/>
  <c r="I155" i="1"/>
  <c r="F155" i="1"/>
  <c r="J151" i="1"/>
  <c r="I151" i="1"/>
  <c r="F151" i="1"/>
  <c r="J131" i="1"/>
  <c r="I131" i="1"/>
  <c r="F131" i="1"/>
  <c r="C131" i="1"/>
  <c r="I124" i="1"/>
  <c r="C116" i="1"/>
  <c r="J87" i="1"/>
  <c r="I87" i="1"/>
  <c r="F87" i="1"/>
  <c r="J83" i="1"/>
  <c r="I83" i="1"/>
  <c r="F83" i="1"/>
  <c r="K123" i="1" l="1"/>
  <c r="L123" i="1" s="1"/>
  <c r="C83" i="1"/>
  <c r="J77" i="1"/>
  <c r="I77" i="1"/>
  <c r="F77" i="1"/>
  <c r="G70" i="1"/>
  <c r="H70" i="1"/>
  <c r="J64" i="1"/>
  <c r="I64" i="1"/>
  <c r="F64" i="1"/>
  <c r="C64" i="1"/>
  <c r="G57" i="1"/>
  <c r="H57" i="1"/>
  <c r="G58" i="1"/>
  <c r="H58" i="1"/>
  <c r="I41" i="1"/>
  <c r="J35" i="1"/>
  <c r="I35" i="1"/>
  <c r="F35" i="1"/>
  <c r="J30" i="1"/>
  <c r="I30" i="1"/>
  <c r="F30" i="1"/>
  <c r="K70" i="1" l="1"/>
  <c r="L70" i="1" s="1"/>
  <c r="K57" i="1"/>
  <c r="L57" i="1" s="1"/>
  <c r="K58" i="1"/>
  <c r="J230" i="1"/>
  <c r="I230" i="1"/>
  <c r="J19" i="1"/>
  <c r="H299" i="1"/>
  <c r="G299" i="1"/>
  <c r="H297" i="1"/>
  <c r="G297" i="1"/>
  <c r="H296" i="1"/>
  <c r="G296" i="1"/>
  <c r="H298" i="1"/>
  <c r="G298" i="1"/>
  <c r="H291" i="1"/>
  <c r="G291" i="1"/>
  <c r="H287" i="1"/>
  <c r="G287" i="1"/>
  <c r="H286" i="1"/>
  <c r="G286" i="1"/>
  <c r="H285" i="1"/>
  <c r="G285" i="1"/>
  <c r="H282" i="1"/>
  <c r="G282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62" i="1"/>
  <c r="G262" i="1"/>
  <c r="H270" i="1"/>
  <c r="G270" i="1"/>
  <c r="H269" i="1"/>
  <c r="G269" i="1"/>
  <c r="H261" i="1"/>
  <c r="G261" i="1"/>
  <c r="H260" i="1"/>
  <c r="G260" i="1"/>
  <c r="H259" i="1"/>
  <c r="G259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5" i="1"/>
  <c r="G245" i="1"/>
  <c r="H50" i="1"/>
  <c r="G50" i="1"/>
  <c r="H243" i="1"/>
  <c r="G243" i="1"/>
  <c r="H284" i="1"/>
  <c r="G284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29" i="1"/>
  <c r="G229" i="1"/>
  <c r="H228" i="1"/>
  <c r="G228" i="1"/>
  <c r="H227" i="1"/>
  <c r="G227" i="1"/>
  <c r="H226" i="1"/>
  <c r="G226" i="1"/>
  <c r="H225" i="1"/>
  <c r="G225" i="1"/>
  <c r="H215" i="1"/>
  <c r="G215" i="1"/>
  <c r="H213" i="1"/>
  <c r="G213" i="1"/>
  <c r="H24" i="1"/>
  <c r="G24" i="1"/>
  <c r="H212" i="1"/>
  <c r="G212" i="1"/>
  <c r="H211" i="1"/>
  <c r="G211" i="1"/>
  <c r="H210" i="1"/>
  <c r="G210" i="1"/>
  <c r="H71" i="1"/>
  <c r="G71" i="1"/>
  <c r="H208" i="1"/>
  <c r="G208" i="1"/>
  <c r="H207" i="1"/>
  <c r="G207" i="1"/>
  <c r="H203" i="1"/>
  <c r="G203" i="1"/>
  <c r="K203" i="1" s="1"/>
  <c r="H202" i="1"/>
  <c r="G202" i="1"/>
  <c r="H201" i="1"/>
  <c r="G201" i="1"/>
  <c r="H197" i="1"/>
  <c r="H198" i="1" s="1"/>
  <c r="G197" i="1"/>
  <c r="G198" i="1" s="1"/>
  <c r="H193" i="1"/>
  <c r="G193" i="1"/>
  <c r="H192" i="1"/>
  <c r="G192" i="1"/>
  <c r="H191" i="1"/>
  <c r="G191" i="1"/>
  <c r="H190" i="1"/>
  <c r="G190" i="1"/>
  <c r="H95" i="1"/>
  <c r="G95" i="1"/>
  <c r="H189" i="1"/>
  <c r="G189" i="1"/>
  <c r="H188" i="1"/>
  <c r="G188" i="1"/>
  <c r="H187" i="1"/>
  <c r="G187" i="1"/>
  <c r="H183" i="1"/>
  <c r="G183" i="1"/>
  <c r="H182" i="1"/>
  <c r="G182" i="1"/>
  <c r="H181" i="1"/>
  <c r="G181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4" i="1"/>
  <c r="H165" i="1" s="1"/>
  <c r="G164" i="1"/>
  <c r="G165" i="1" s="1"/>
  <c r="H160" i="1"/>
  <c r="G160" i="1"/>
  <c r="H159" i="1"/>
  <c r="G159" i="1"/>
  <c r="H158" i="1"/>
  <c r="G158" i="1"/>
  <c r="H154" i="1"/>
  <c r="H155" i="1" s="1"/>
  <c r="G154" i="1"/>
  <c r="G155" i="1" s="1"/>
  <c r="H150" i="1"/>
  <c r="G150" i="1"/>
  <c r="H149" i="1"/>
  <c r="G149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22" i="1"/>
  <c r="G122" i="1"/>
  <c r="H130" i="1"/>
  <c r="G130" i="1"/>
  <c r="H129" i="1"/>
  <c r="G129" i="1"/>
  <c r="H128" i="1"/>
  <c r="G128" i="1"/>
  <c r="H127" i="1"/>
  <c r="G127" i="1"/>
  <c r="H121" i="1"/>
  <c r="G121" i="1"/>
  <c r="H120" i="1"/>
  <c r="G120" i="1"/>
  <c r="H119" i="1"/>
  <c r="G119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244" i="1"/>
  <c r="G24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4" i="1"/>
  <c r="G94" i="1"/>
  <c r="H93" i="1"/>
  <c r="G93" i="1"/>
  <c r="H92" i="1"/>
  <c r="G92" i="1"/>
  <c r="H86" i="1"/>
  <c r="H87" i="1" s="1"/>
  <c r="G86" i="1"/>
  <c r="G87" i="1" s="1"/>
  <c r="H82" i="1"/>
  <c r="G82" i="1"/>
  <c r="H81" i="1"/>
  <c r="G81" i="1"/>
  <c r="H80" i="1"/>
  <c r="G80" i="1"/>
  <c r="H76" i="1"/>
  <c r="H77" i="1" s="1"/>
  <c r="G76" i="1"/>
  <c r="G77" i="1" s="1"/>
  <c r="G17" i="1"/>
  <c r="H72" i="1"/>
  <c r="G72" i="1"/>
  <c r="H292" i="1"/>
  <c r="G292" i="1"/>
  <c r="H68" i="1"/>
  <c r="G68" i="1"/>
  <c r="H67" i="1"/>
  <c r="G67" i="1"/>
  <c r="H55" i="1"/>
  <c r="G55" i="1"/>
  <c r="H63" i="1"/>
  <c r="G63" i="1"/>
  <c r="H62" i="1"/>
  <c r="G62" i="1"/>
  <c r="H56" i="1"/>
  <c r="G56" i="1"/>
  <c r="H51" i="1"/>
  <c r="G51" i="1"/>
  <c r="H49" i="1"/>
  <c r="G49" i="1"/>
  <c r="H48" i="1"/>
  <c r="G48" i="1"/>
  <c r="H47" i="1"/>
  <c r="G47" i="1"/>
  <c r="H39" i="1"/>
  <c r="H41" i="1" s="1"/>
  <c r="G39" i="1"/>
  <c r="G41" i="1" s="1"/>
  <c r="H34" i="1"/>
  <c r="G34" i="1"/>
  <c r="H33" i="1"/>
  <c r="G33" i="1"/>
  <c r="H29" i="1"/>
  <c r="G29" i="1"/>
  <c r="H28" i="1"/>
  <c r="G28" i="1"/>
  <c r="G23" i="1"/>
  <c r="H23" i="1"/>
  <c r="H22" i="1"/>
  <c r="G22" i="1"/>
  <c r="C198" i="1"/>
  <c r="C165" i="1"/>
  <c r="C155" i="1"/>
  <c r="C151" i="1"/>
  <c r="C87" i="1"/>
  <c r="C77" i="1"/>
  <c r="C35" i="1"/>
  <c r="C30" i="1"/>
  <c r="G12" i="1"/>
  <c r="H12" i="1"/>
  <c r="G13" i="1"/>
  <c r="H13" i="1"/>
  <c r="G14" i="1"/>
  <c r="H14" i="1"/>
  <c r="G15" i="1"/>
  <c r="H15" i="1"/>
  <c r="G18" i="1"/>
  <c r="G11" i="1"/>
  <c r="K11" i="1" s="1"/>
  <c r="L11" i="1" s="1"/>
  <c r="G73" i="1" l="1"/>
  <c r="H25" i="1"/>
  <c r="H59" i="1"/>
  <c r="G25" i="1"/>
  <c r="G59" i="1"/>
  <c r="H293" i="1"/>
  <c r="G288" i="1"/>
  <c r="H300" i="1"/>
  <c r="H288" i="1"/>
  <c r="G263" i="1"/>
  <c r="G293" i="1"/>
  <c r="G300" i="1"/>
  <c r="H263" i="1"/>
  <c r="G146" i="1"/>
  <c r="H146" i="1"/>
  <c r="K168" i="1"/>
  <c r="H73" i="1"/>
  <c r="H19" i="1"/>
  <c r="G52" i="1"/>
  <c r="H52" i="1"/>
  <c r="G124" i="1"/>
  <c r="H124" i="1"/>
  <c r="G116" i="1"/>
  <c r="G216" i="1"/>
  <c r="G246" i="1"/>
  <c r="H246" i="1"/>
  <c r="K107" i="1"/>
  <c r="L107" i="1" s="1"/>
  <c r="H131" i="1"/>
  <c r="H161" i="1"/>
  <c r="H174" i="1"/>
  <c r="H184" i="1"/>
  <c r="H204" i="1"/>
  <c r="H256" i="1"/>
  <c r="H216" i="1"/>
  <c r="G131" i="1"/>
  <c r="G161" i="1"/>
  <c r="G174" i="1"/>
  <c r="G184" i="1"/>
  <c r="G204" i="1"/>
  <c r="G230" i="1"/>
  <c r="G151" i="1"/>
  <c r="G194" i="1"/>
  <c r="H151" i="1"/>
  <c r="H194" i="1"/>
  <c r="G83" i="1"/>
  <c r="H83" i="1"/>
  <c r="H116" i="1"/>
  <c r="K159" i="1"/>
  <c r="K211" i="1"/>
  <c r="K225" i="1"/>
  <c r="H64" i="1"/>
  <c r="K181" i="1"/>
  <c r="K227" i="1"/>
  <c r="L227" i="1" s="1"/>
  <c r="K229" i="1"/>
  <c r="K234" i="1"/>
  <c r="L234" i="1" s="1"/>
  <c r="K236" i="1"/>
  <c r="L236" i="1" s="1"/>
  <c r="K284" i="1"/>
  <c r="L284" i="1" s="1"/>
  <c r="K260" i="1"/>
  <c r="L260" i="1" s="1"/>
  <c r="K22" i="1"/>
  <c r="K49" i="1"/>
  <c r="L49" i="1" s="1"/>
  <c r="K72" i="1"/>
  <c r="L72" i="1" s="1"/>
  <c r="K81" i="1"/>
  <c r="L81" i="1" s="1"/>
  <c r="K86" i="1"/>
  <c r="K98" i="1"/>
  <c r="L98" i="1" s="1"/>
  <c r="K100" i="1"/>
  <c r="L100" i="1" s="1"/>
  <c r="K113" i="1"/>
  <c r="L113" i="1" s="1"/>
  <c r="K115" i="1"/>
  <c r="L115" i="1" s="1"/>
  <c r="K128" i="1"/>
  <c r="L128" i="1" s="1"/>
  <c r="K130" i="1"/>
  <c r="L130" i="1" s="1"/>
  <c r="K138" i="1"/>
  <c r="K140" i="1"/>
  <c r="L140" i="1" s="1"/>
  <c r="K142" i="1"/>
  <c r="L142" i="1" s="1"/>
  <c r="K149" i="1"/>
  <c r="K182" i="1"/>
  <c r="K187" i="1"/>
  <c r="K189" i="1"/>
  <c r="K190" i="1"/>
  <c r="L190" i="1" s="1"/>
  <c r="K192" i="1"/>
  <c r="K202" i="1"/>
  <c r="L202" i="1" s="1"/>
  <c r="K207" i="1"/>
  <c r="K208" i="1"/>
  <c r="L208" i="1" s="1"/>
  <c r="K24" i="1"/>
  <c r="L24" i="1" s="1"/>
  <c r="K237" i="1"/>
  <c r="L237" i="1" s="1"/>
  <c r="K29" i="1"/>
  <c r="K34" i="1"/>
  <c r="L34" i="1" s="1"/>
  <c r="K48" i="1"/>
  <c r="L48" i="1" s="1"/>
  <c r="K17" i="1"/>
  <c r="L17" i="1" s="1"/>
  <c r="K80" i="1"/>
  <c r="K82" i="1"/>
  <c r="K97" i="1"/>
  <c r="L97" i="1" s="1"/>
  <c r="K99" i="1"/>
  <c r="L99" i="1" s="1"/>
  <c r="K112" i="1"/>
  <c r="L112" i="1" s="1"/>
  <c r="K114" i="1"/>
  <c r="L114" i="1" s="1"/>
  <c r="K127" i="1"/>
  <c r="K129" i="1"/>
  <c r="L129" i="1" s="1"/>
  <c r="K122" i="1"/>
  <c r="K139" i="1"/>
  <c r="L139" i="1" s="1"/>
  <c r="K141" i="1"/>
  <c r="L141" i="1" s="1"/>
  <c r="K143" i="1"/>
  <c r="L143" i="1" s="1"/>
  <c r="K145" i="1"/>
  <c r="L145" i="1" s="1"/>
  <c r="K150" i="1"/>
  <c r="L150" i="1" s="1"/>
  <c r="K158" i="1"/>
  <c r="K95" i="1"/>
  <c r="K191" i="1"/>
  <c r="L191" i="1" s="1"/>
  <c r="K193" i="1"/>
  <c r="K201" i="1"/>
  <c r="K238" i="1"/>
  <c r="L238" i="1" s="1"/>
  <c r="K299" i="1"/>
  <c r="L299" i="1" s="1"/>
  <c r="K56" i="1"/>
  <c r="K14" i="1"/>
  <c r="L14" i="1" s="1"/>
  <c r="K12" i="1"/>
  <c r="L12" i="1" s="1"/>
  <c r="H30" i="1"/>
  <c r="H35" i="1"/>
  <c r="K96" i="1"/>
  <c r="L96" i="1" s="1"/>
  <c r="K244" i="1"/>
  <c r="L244" i="1" s="1"/>
  <c r="K105" i="1"/>
  <c r="L105" i="1" s="1"/>
  <c r="K121" i="1"/>
  <c r="L121" i="1" s="1"/>
  <c r="K160" i="1"/>
  <c r="K213" i="1"/>
  <c r="K259" i="1"/>
  <c r="K297" i="1"/>
  <c r="K62" i="1"/>
  <c r="G64" i="1"/>
  <c r="K104" i="1"/>
  <c r="L104" i="1" s="1"/>
  <c r="K106" i="1"/>
  <c r="L106" i="1" s="1"/>
  <c r="K111" i="1"/>
  <c r="L111" i="1" s="1"/>
  <c r="K233" i="1"/>
  <c r="K296" i="1"/>
  <c r="K183" i="1"/>
  <c r="K188" i="1"/>
  <c r="K210" i="1"/>
  <c r="K212" i="1"/>
  <c r="L212" i="1" s="1"/>
  <c r="H230" i="1"/>
  <c r="K226" i="1"/>
  <c r="L226" i="1" s="1"/>
  <c r="K228" i="1"/>
  <c r="K239" i="1"/>
  <c r="L239" i="1" s="1"/>
  <c r="K154" i="1"/>
  <c r="K155" i="1" s="1"/>
  <c r="K144" i="1"/>
  <c r="K28" i="1"/>
  <c r="G30" i="1"/>
  <c r="K33" i="1"/>
  <c r="G35" i="1"/>
  <c r="K39" i="1"/>
  <c r="K41" i="1" s="1"/>
  <c r="K47" i="1"/>
  <c r="K197" i="1"/>
  <c r="K198" i="1" s="1"/>
  <c r="K71" i="1"/>
  <c r="L71" i="1" s="1"/>
  <c r="K215" i="1"/>
  <c r="L215" i="1" s="1"/>
  <c r="K235" i="1"/>
  <c r="L235" i="1" s="1"/>
  <c r="K261" i="1"/>
  <c r="L261" i="1" s="1"/>
  <c r="K55" i="1"/>
  <c r="K68" i="1"/>
  <c r="L68" i="1" s="1"/>
  <c r="K292" i="1"/>
  <c r="L292" i="1" s="1"/>
  <c r="K92" i="1"/>
  <c r="K94" i="1"/>
  <c r="L94" i="1" s="1"/>
  <c r="K102" i="1"/>
  <c r="L102" i="1" s="1"/>
  <c r="K108" i="1"/>
  <c r="L108" i="1" s="1"/>
  <c r="K110" i="1"/>
  <c r="L110" i="1" s="1"/>
  <c r="K120" i="1"/>
  <c r="L120" i="1" s="1"/>
  <c r="K164" i="1"/>
  <c r="K169" i="1"/>
  <c r="L169" i="1" s="1"/>
  <c r="K171" i="1"/>
  <c r="L171" i="1" s="1"/>
  <c r="K173" i="1"/>
  <c r="K50" i="1"/>
  <c r="L50" i="1" s="1"/>
  <c r="K249" i="1"/>
  <c r="K251" i="1"/>
  <c r="K253" i="1"/>
  <c r="K255" i="1"/>
  <c r="K270" i="1"/>
  <c r="L270" i="1" s="1"/>
  <c r="K271" i="1"/>
  <c r="L271" i="1" s="1"/>
  <c r="K273" i="1"/>
  <c r="K275" i="1"/>
  <c r="L277" i="1"/>
  <c r="K279" i="1"/>
  <c r="L279" i="1" s="1"/>
  <c r="L282" i="1"/>
  <c r="K286" i="1"/>
  <c r="K291" i="1"/>
  <c r="K293" i="1" s="1"/>
  <c r="K23" i="1"/>
  <c r="L23" i="1" s="1"/>
  <c r="K63" i="1"/>
  <c r="L63" i="1" s="1"/>
  <c r="K93" i="1"/>
  <c r="L93" i="1" s="1"/>
  <c r="K101" i="1"/>
  <c r="L101" i="1" s="1"/>
  <c r="K103" i="1"/>
  <c r="L103" i="1" s="1"/>
  <c r="K109" i="1"/>
  <c r="K119" i="1"/>
  <c r="K170" i="1"/>
  <c r="L170" i="1" s="1"/>
  <c r="K172" i="1"/>
  <c r="L172" i="1" s="1"/>
  <c r="K243" i="1"/>
  <c r="K245" i="1"/>
  <c r="K250" i="1"/>
  <c r="K252" i="1"/>
  <c r="K254" i="1"/>
  <c r="K269" i="1"/>
  <c r="K272" i="1"/>
  <c r="K274" i="1"/>
  <c r="K276" i="1"/>
  <c r="L276" i="1" s="1"/>
  <c r="K280" i="1"/>
  <c r="K285" i="1"/>
  <c r="L285" i="1" s="1"/>
  <c r="K287" i="1"/>
  <c r="L287" i="1" s="1"/>
  <c r="K298" i="1"/>
  <c r="K67" i="1"/>
  <c r="K76" i="1"/>
  <c r="K77" i="1" s="1"/>
  <c r="K18" i="1"/>
  <c r="L18" i="1" s="1"/>
  <c r="K13" i="1"/>
  <c r="L13" i="1" s="1"/>
  <c r="K15" i="1"/>
  <c r="L15" i="1" s="1"/>
  <c r="K216" i="1" l="1"/>
  <c r="K59" i="1"/>
  <c r="L225" i="1"/>
  <c r="L230" i="1" s="1"/>
  <c r="K230" i="1"/>
  <c r="L22" i="1"/>
  <c r="L25" i="1" s="1"/>
  <c r="K25" i="1"/>
  <c r="K263" i="1"/>
  <c r="K288" i="1"/>
  <c r="K300" i="1"/>
  <c r="L138" i="1"/>
  <c r="K146" i="1"/>
  <c r="L158" i="1"/>
  <c r="L161" i="1" s="1"/>
  <c r="K161" i="1"/>
  <c r="L187" i="1"/>
  <c r="K194" i="1"/>
  <c r="K116" i="1"/>
  <c r="K73" i="1"/>
  <c r="K52" i="1"/>
  <c r="K124" i="1"/>
  <c r="L291" i="1"/>
  <c r="L293" i="1" s="1"/>
  <c r="L296" i="1"/>
  <c r="L269" i="1"/>
  <c r="L259" i="1"/>
  <c r="L263" i="1" s="1"/>
  <c r="L243" i="1"/>
  <c r="L246" i="1" s="1"/>
  <c r="K246" i="1"/>
  <c r="L207" i="1"/>
  <c r="L216" i="1" s="1"/>
  <c r="L233" i="1"/>
  <c r="L122" i="1"/>
  <c r="K174" i="1"/>
  <c r="L149" i="1"/>
  <c r="L151" i="1" s="1"/>
  <c r="K151" i="1"/>
  <c r="L181" i="1"/>
  <c r="L184" i="1" s="1"/>
  <c r="K184" i="1"/>
  <c r="L119" i="1"/>
  <c r="L164" i="1"/>
  <c r="L165" i="1" s="1"/>
  <c r="K165" i="1"/>
  <c r="L201" i="1"/>
  <c r="K204" i="1"/>
  <c r="L127" i="1"/>
  <c r="L131" i="1" s="1"/>
  <c r="K131" i="1"/>
  <c r="L80" i="1"/>
  <c r="L83" i="1" s="1"/>
  <c r="K83" i="1"/>
  <c r="L86" i="1"/>
  <c r="L87" i="1" s="1"/>
  <c r="K87" i="1"/>
  <c r="L62" i="1"/>
  <c r="L64" i="1" s="1"/>
  <c r="K64" i="1"/>
  <c r="L56" i="1"/>
  <c r="L197" i="1"/>
  <c r="L198" i="1" s="1"/>
  <c r="L144" i="1"/>
  <c r="L249" i="1"/>
  <c r="L39" i="1"/>
  <c r="L41" i="1" s="1"/>
  <c r="L28" i="1"/>
  <c r="L30" i="1" s="1"/>
  <c r="K30" i="1"/>
  <c r="L168" i="1"/>
  <c r="L76" i="1"/>
  <c r="L77" i="1" s="1"/>
  <c r="L109" i="1"/>
  <c r="L116" i="1" s="1"/>
  <c r="L286" i="1"/>
  <c r="L154" i="1"/>
  <c r="L155" i="1" s="1"/>
  <c r="L67" i="1"/>
  <c r="L73" i="1" s="1"/>
  <c r="L298" i="1"/>
  <c r="L173" i="1"/>
  <c r="L47" i="1"/>
  <c r="L52" i="1" s="1"/>
  <c r="L33" i="1"/>
  <c r="L35" i="1" s="1"/>
  <c r="K35" i="1"/>
  <c r="L188" i="1"/>
  <c r="L300" i="1" l="1"/>
  <c r="L194" i="1"/>
  <c r="L146" i="1"/>
  <c r="L124" i="1"/>
  <c r="L256" i="1"/>
  <c r="L174" i="1"/>
  <c r="I19" i="1" l="1"/>
  <c r="G19" i="1" l="1"/>
  <c r="L19" i="1" l="1"/>
  <c r="K19" i="1"/>
  <c r="C293" i="1"/>
  <c r="C240" i="1"/>
</calcChain>
</file>

<file path=xl/sharedStrings.xml><?xml version="1.0" encoding="utf-8"?>
<sst xmlns="http://schemas.openxmlformats.org/spreadsheetml/2006/main" count="867" uniqueCount="440">
  <si>
    <t>Ingreso Bruto</t>
  </si>
  <si>
    <t>CAMARERO</t>
  </si>
  <si>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</si>
  <si>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</si>
  <si>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</si>
  <si>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</si>
  <si>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</si>
  <si>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</si>
  <si>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</si>
  <si>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</si>
  <si>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</si>
  <si>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</si>
  <si>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</si>
  <si>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</si>
  <si>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</si>
  <si>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</si>
  <si>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</si>
  <si>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</si>
  <si>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</si>
  <si>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</si>
  <si>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</si>
  <si>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333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</si>
  <si>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</si>
  <si>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</si>
  <si>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</si>
  <si>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</si>
  <si>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</si>
  <si>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</si>
  <si>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</si>
  <si>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</si>
  <si>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</si>
  <si>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</si>
  <si>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</si>
  <si>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</si>
  <si>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</si>
  <si>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</si>
  <si>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</si>
  <si>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</si>
  <si>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</si>
  <si>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</si>
  <si>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</si>
  <si>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</si>
  <si>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</si>
  <si>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</si>
  <si>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</si>
  <si>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</si>
  <si>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</si>
  <si>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</si>
  <si>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</si>
  <si>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</si>
  <si>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</si>
  <si>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</si>
  <si>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</si>
  <si>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 xml:space="preserve">DEPARTAMENTO ADMINISTRATIVO Y FINANCIERO </t>
  </si>
  <si>
    <t>AUXILIAR ADMINISTRATIVO (A)</t>
  </si>
  <si>
    <t xml:space="preserve">CORRECTOR (A) DE ESTILO </t>
  </si>
  <si>
    <t xml:space="preserve">FIJO  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</si>
  <si>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</si>
  <si>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</si>
  <si>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</si>
  <si>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</si>
  <si>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</si>
  <si>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615</t>
  </si>
  <si>
    <t>070</t>
  </si>
  <si>
    <t xml:space="preserve">ANALISTA ACTIVO FIJO </t>
  </si>
  <si>
    <t>ENCARGADO (A)</t>
  </si>
  <si>
    <t xml:space="preserve">ANDERSON MIGUEL REMIGIO TAPIA 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</si>
  <si>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</si>
  <si>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</si>
  <si>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</si>
  <si>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</si>
  <si>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</si>
  <si>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</si>
  <si>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</si>
  <si>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</si>
  <si>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</si>
  <si>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</si>
  <si>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</si>
  <si>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</si>
  <si>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</si>
  <si>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</si>
  <si>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196</t>
  </si>
  <si>
    <t xml:space="preserve">RENE ANTONIO TORIBIO GARABITO 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</si>
  <si>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</si>
  <si>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</si>
  <si>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</si>
  <si>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</si>
  <si>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</si>
  <si>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</si>
  <si>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</si>
  <si>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</si>
  <si>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</si>
  <si>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</si>
  <si>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</si>
  <si>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</si>
  <si>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</si>
  <si>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</si>
  <si>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</si>
  <si>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</si>
  <si>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</si>
  <si>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</si>
  <si>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</si>
  <si>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</si>
  <si>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</si>
  <si>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</si>
  <si>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</si>
  <si>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704</t>
  </si>
  <si>
    <t xml:space="preserve">JUAN CARLOS ROSARIO VILORIO </t>
  </si>
  <si>
    <t>339</t>
  </si>
  <si>
    <t xml:space="preserve">RAMON ANTONIO PIMENTEL TRONCOSO </t>
  </si>
  <si>
    <t>CHOFER I</t>
  </si>
  <si>
    <t>712</t>
  </si>
  <si>
    <t>JADAUT ADDY BELLO ROMERO</t>
  </si>
  <si>
    <t>348</t>
  </si>
  <si>
    <t xml:space="preserve">DILEYSSI ROMERO LUCIANO </t>
  </si>
  <si>
    <t xml:space="preserve">ELECTRICISTA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</si>
  <si>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</si>
  <si>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</si>
  <si>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</si>
  <si>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</si>
  <si>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</si>
  <si>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</si>
  <si>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</si>
  <si>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</si>
  <si>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>588</t>
  </si>
  <si>
    <t xml:space="preserve">ADMINISTRADORA DE ALEPH </t>
  </si>
  <si>
    <t>714</t>
  </si>
  <si>
    <t xml:space="preserve">HALLKING QUESADA MEDINA </t>
  </si>
  <si>
    <t>706</t>
  </si>
  <si>
    <t xml:space="preserve">DIAGRAMADOR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</si>
  <si>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</si>
  <si>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</si>
  <si>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</si>
  <si>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</si>
  <si>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</si>
  <si>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</si>
  <si>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</si>
  <si>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</si>
  <si>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</si>
  <si>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</si>
  <si>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</si>
  <si>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>620</t>
  </si>
  <si>
    <t xml:space="preserve">JOSE FRANCISCO ROSARIO FELIZ </t>
  </si>
  <si>
    <t>744</t>
  </si>
  <si>
    <t xml:space="preserve">SAMUEL ELIAS CRUZ ABAD 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</si>
  <si>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</si>
  <si>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</si>
  <si>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</si>
  <si>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</si>
  <si>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</si>
  <si>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</si>
  <si>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</si>
  <si>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</si>
  <si>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</si>
  <si>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</si>
  <si>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</si>
  <si>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</si>
  <si>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</si>
  <si>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</si>
  <si>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647</t>
  </si>
  <si>
    <t xml:space="preserve">LUIS MARTIN PUELLO </t>
  </si>
  <si>
    <t>604</t>
  </si>
  <si>
    <t>738</t>
  </si>
  <si>
    <t xml:space="preserve">EDUARDO MISAEL BRITO MORILLO </t>
  </si>
  <si>
    <t>553</t>
  </si>
  <si>
    <t xml:space="preserve">WILFREDO QUIQUE LECLER ORTIZ </t>
  </si>
  <si>
    <t xml:space="preserve">AUXILIAR DE LIMPIEZA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</si>
  <si>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</si>
  <si>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</si>
  <si>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</si>
  <si>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</si>
  <si>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</si>
  <si>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</si>
  <si>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</si>
  <si>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</si>
  <si>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</si>
  <si>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</si>
  <si>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</si>
  <si>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739</t>
  </si>
  <si>
    <t xml:space="preserve">GREGORY ALFREDO PERALTA DE LA CRUZ </t>
  </si>
  <si>
    <t>AUXILIAR BIBLIOTECARIO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</si>
  <si>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</si>
  <si>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</si>
  <si>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</si>
  <si>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</si>
  <si>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</si>
  <si>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</si>
  <si>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</si>
  <si>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</si>
  <si>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</si>
  <si>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</si>
  <si>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</si>
  <si>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</si>
  <si>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</si>
  <si>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</si>
  <si>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</si>
  <si>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</si>
  <si>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</si>
  <si>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</si>
  <si>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AUXULIAR BIBLIOTECARIO II</t>
  </si>
  <si>
    <t>036</t>
  </si>
  <si>
    <t>379</t>
  </si>
  <si>
    <t xml:space="preserve">ANLLEYELINE CASTRO ALMONTE </t>
  </si>
  <si>
    <t>057</t>
  </si>
  <si>
    <t>073</t>
  </si>
  <si>
    <t>AUXILIAR BIBLIOTEACRIO II</t>
  </si>
  <si>
    <t>698</t>
  </si>
  <si>
    <t xml:space="preserve">ASHLEY NICOLE ESTEPAN ABREU </t>
  </si>
  <si>
    <t>DIGITADOR (A)</t>
  </si>
  <si>
    <t>051</t>
  </si>
  <si>
    <t>083</t>
  </si>
  <si>
    <t xml:space="preserve">MARITZA JOSEFINA SANTANA HOLGUIN </t>
  </si>
  <si>
    <t>TECNICA BIBLIOTECARIA</t>
  </si>
  <si>
    <t>204</t>
  </si>
  <si>
    <t xml:space="preserve">TECNICO DE AUDIO DE LIBRO </t>
  </si>
  <si>
    <t>415</t>
  </si>
  <si>
    <t>AUXILIAR BIBLIOTECRIO I</t>
  </si>
  <si>
    <t>736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</si>
  <si>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</si>
  <si>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</si>
  <si>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</si>
  <si>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</si>
  <si>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</si>
  <si>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</si>
  <si>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</si>
  <si>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</si>
  <si>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</si>
  <si>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</si>
  <si>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</si>
  <si>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</si>
  <si>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</si>
  <si>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</si>
  <si>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</si>
  <si>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</si>
  <si>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</si>
  <si>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</si>
  <si>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</si>
  <si>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</si>
  <si>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</si>
  <si>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</si>
  <si>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</si>
  <si>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</si>
  <si>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</si>
  <si>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</si>
  <si>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</si>
  <si>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</si>
  <si>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</si>
  <si>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</si>
  <si>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</si>
  <si>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</si>
  <si>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</si>
  <si>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</si>
  <si>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017</t>
  </si>
  <si>
    <t>191</t>
  </si>
  <si>
    <t>737</t>
  </si>
  <si>
    <t xml:space="preserve">CANDIDA PIÑA REYES </t>
  </si>
  <si>
    <t>113</t>
  </si>
  <si>
    <t>312</t>
  </si>
  <si>
    <t>LUISA CONTRERAS F DE PAULINO</t>
  </si>
  <si>
    <t>FACILITADOR (A)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</si>
  <si>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</si>
  <si>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</si>
  <si>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</si>
  <si>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</si>
  <si>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</si>
  <si>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</si>
  <si>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</si>
  <si>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</si>
  <si>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726</t>
  </si>
  <si>
    <t>683</t>
  </si>
  <si>
    <t>106</t>
  </si>
  <si>
    <t xml:space="preserve">ANADYS ANDRINES ROSARIO NUÑEZ </t>
  </si>
  <si>
    <t>372</t>
  </si>
  <si>
    <t xml:space="preserve">FACILITADOR </t>
  </si>
  <si>
    <t>109</t>
  </si>
  <si>
    <t xml:space="preserve">SABRINA COLLADO PEREZ </t>
  </si>
  <si>
    <t xml:space="preserve">COORDINADOR (A) DOCENTE </t>
  </si>
  <si>
    <t>678</t>
  </si>
  <si>
    <t xml:space="preserve">ALEXA SARAI PERALTA URIBE 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</si>
  <si>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</si>
  <si>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</si>
  <si>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</si>
  <si>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</si>
  <si>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</si>
  <si>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</si>
  <si>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</si>
  <si>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</si>
  <si>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745</t>
  </si>
  <si>
    <t>FRAILIN PEÑA MATOS</t>
  </si>
  <si>
    <t>747</t>
  </si>
  <si>
    <t>JONATHAN HORTON MARTE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</si>
  <si>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</si>
  <si>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</si>
  <si>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</si>
  <si>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</si>
  <si>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</si>
  <si>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</si>
  <si>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</si>
  <si>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</si>
  <si>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</si>
  <si>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</si>
  <si>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</si>
  <si>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</si>
  <si>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</si>
  <si>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</si>
  <si>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ANALISTA DE FORMULACIÓN, MONITOREO Y EVALUACIÓN DE PLANES, PROGRAMACIÓN Y PROYECTO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</si>
  <si>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</si>
  <si>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</si>
  <si>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</si>
  <si>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</si>
  <si>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</si>
  <si>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</si>
  <si>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</si>
  <si>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</si>
  <si>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</si>
  <si>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</si>
  <si>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 xml:space="preserve">DIONICIA MERCEDES SÁNCHEZ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</si>
  <si>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</si>
  <si>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</si>
  <si>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</si>
  <si>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</si>
  <si>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</si>
  <si>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</si>
  <si>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</si>
  <si>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SECCIÓN DE ARCHIVO Y CORRESPONDENCIA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</si>
  <si>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</si>
  <si>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</si>
  <si>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</si>
  <si>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</si>
  <si>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</si>
  <si>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</si>
  <si>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</si>
  <si>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</si>
  <si>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</si>
  <si>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</si>
  <si>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</si>
  <si>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</si>
  <si>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</si>
  <si>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</si>
  <si>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</si>
  <si>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TERESA MERIDITH DÍAZ ANDÚJAR </t>
  </si>
  <si>
    <t xml:space="preserve">TÉCNICO EN PROGRAMACIÓN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</si>
  <si>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</si>
  <si>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</si>
  <si>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</si>
  <si>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</si>
  <si>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</si>
  <si>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</si>
  <si>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</si>
  <si>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</si>
  <si>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</si>
  <si>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</si>
  <si>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</si>
  <si>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</si>
  <si>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SERVICIO AL PÚBLICO </t>
  </si>
  <si>
    <t xml:space="preserve">DIVISIÓN DE ATENCIÓN A PERSONAS CON DICAPACIDAD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</si>
  <si>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</si>
  <si>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</si>
  <si>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</si>
  <si>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</si>
  <si>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</si>
  <si>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</si>
  <si>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</si>
  <si>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 xml:space="preserve">TÉCNICO BIBLIOTEARIO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</si>
  <si>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</si>
  <si>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</si>
  <si>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</si>
  <si>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</si>
  <si>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</si>
  <si>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</si>
  <si>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BIBLIOTECAS PÚBLICAS </t>
  </si>
  <si>
    <t>AMARILIS DEL CARMEN TÁVERAS</t>
  </si>
  <si>
    <t xml:space="preserve">RITA YSABEL DE JESUS PANTALEÓN </t>
  </si>
  <si>
    <t>ESTEPHANY CARINA BASTARDO DE JESÚS</t>
  </si>
  <si>
    <t xml:space="preserve">MÁXIMA MARÍA GRULLÓN 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</si>
  <si>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</si>
  <si>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</si>
  <si>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</si>
  <si>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</si>
  <si>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DEPARTAMENTO DE CAPACITACIÓN DE BIBLIOTECOLOGÍA 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</si>
  <si>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</si>
  <si>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</si>
  <si>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</si>
  <si>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</si>
  <si>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</si>
  <si>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</si>
  <si>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</si>
  <si>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</si>
  <si>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>JHOANNA ESTEFANI BÁEZ PIANTINI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</si>
  <si>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</si>
  <si>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</si>
  <si>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</si>
  <si>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</si>
  <si>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</si>
  <si>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</si>
  <si>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</si>
  <si>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</si>
  <si>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</si>
  <si>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</si>
  <si>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ICELSO REYNALDO MÉNDEZ MARTÍNEZ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</si>
  <si>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</si>
  <si>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</si>
  <si>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</si>
  <si>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</si>
  <si>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BRUNO ABREU RODRÍGUEZ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</si>
  <si>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</si>
  <si>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</si>
  <si>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</si>
  <si>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</si>
  <si>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</si>
  <si>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</si>
  <si>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</si>
  <si>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</si>
  <si>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</si>
  <si>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</si>
  <si>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</si>
  <si>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</si>
  <si>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</si>
  <si>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TÉCNICA BIBLIOTECARIO </t>
  </si>
  <si>
    <t xml:space="preserve">WENDY ESTHER SÁNCHEZ PIMENTEL </t>
  </si>
  <si>
    <t>JENNIFER AMILCA GUTIÉRREZ DE LOS SANTOS</t>
  </si>
  <si>
    <t xml:space="preserve">ROBERT JIMÉNEZ MONTERO </t>
  </si>
  <si>
    <t xml:space="preserve">MARTHA MARIBEL RODRÍGUEZ GERMAN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</si>
  <si>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</si>
  <si>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</si>
  <si>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</si>
  <si>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</si>
  <si>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</si>
  <si>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</si>
  <si>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</si>
  <si>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</si>
  <si>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</si>
  <si>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BENITO SÁNCHEZ </t>
  </si>
  <si>
    <t xml:space="preserve">DENIS ENRIQUEZ MOTA ALVÁREZ </t>
  </si>
  <si>
    <t xml:space="preserve">MARÍA HERMINIA PERALTA PERALTA </t>
  </si>
  <si>
    <t>SECRETARIA</t>
  </si>
  <si>
    <t>RAYSA MARGARITA ROSARIO RODRIGUEZ</t>
  </si>
  <si>
    <t>752</t>
  </si>
  <si>
    <t>753</t>
  </si>
  <si>
    <t>MIGUEL ALEXANDER ALONSO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</si>
</sst>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6" borderId="0" xfId="0" applyFill="1"/>
    <xf numFmtId="0" fontId="10" fillId="4" borderId="13" xfId="0" applyFont="1" applyFill="1" applyBorder="1" applyAlignment="1"/>
    <xf numFmtId="0" fontId="10" fillId="4" borderId="9" xfId="0" applyFont="1" applyFill="1" applyBorder="1" applyAlignme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/>
    <xf numFmtId="0" fontId="11" fillId="0" borderId="12" xfId="0" applyFont="1" applyBorder="1"/>
    <xf numFmtId="0" fontId="11" fillId="0" borderId="0" xfId="0" applyFont="1" applyFill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 applyAlignment="1"/>
    <xf numFmtId="0" fontId="14" fillId="4" borderId="9" xfId="0" applyFont="1" applyFill="1" applyBorder="1" applyAlignment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 applyAlignment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3" fontId="7" fillId="3" borderId="1" xfId="1" applyFont="1" applyFill="1" applyBorder="1" applyAlignment="1">
      <alignment horizontal="left"/>
    </xf>
    <xf numFmtId="0" fontId="11" fillId="3" borderId="0" xfId="0" applyFont="1" applyFill="1"/>
    <xf numFmtId="49" fontId="1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5" fillId="3" borderId="0" xfId="0" applyFont="1" applyFill="1" applyAlignment="1"/>
    <xf numFmtId="0" fontId="16" fillId="3" borderId="0" xfId="0" applyFont="1" applyFill="1" applyBorder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 applyAlignment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3" fontId="7" fillId="3" borderId="11" xfId="1" applyFont="1" applyFill="1" applyBorder="1" applyAlignment="1">
      <alignment horizontal="left"/>
    </xf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 applyAlignment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3" fontId="7" fillId="3" borderId="10" xfId="1" applyFont="1" applyFill="1" applyBorder="1" applyAlignment="1">
      <alignment horizontal="left"/>
    </xf>
    <xf numFmtId="49" fontId="14" fillId="4" borderId="2" xfId="0" applyNumberFormat="1" applyFont="1" applyFill="1" applyBorder="1" applyAlignment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 applyAlignment="1"/>
    <xf numFmtId="49" fontId="14" fillId="4" borderId="9" xfId="0" applyNumberFormat="1" applyFont="1" applyFill="1" applyBorder="1" applyAlignment="1"/>
    <xf numFmtId="49" fontId="14" fillId="4" borderId="14" xfId="0" applyNumberFormat="1" applyFont="1" applyFill="1" applyBorder="1" applyAlignment="1"/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49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300"/>
  <sheetViews>
    <sheetView tabSelected="1" zoomScale="70" zoomScaleNormal="70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5" x14ac:dyDescent="0.25"/>
  <cols>
    <col min="1" max="1" width="9.85546875" bestFit="1" customWidth="1"/>
    <col min="2" max="2" width="47.5703125" bestFit="1" customWidth="1"/>
    <col min="3" max="3" width="38.5703125" customWidth="1"/>
    <col min="4" max="4" width="40.140625" customWidth="1"/>
    <col min="5" max="5" width="16.28515625" customWidth="1"/>
    <col min="6" max="6" width="15.855468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7" bestFit="1" customWidth="1"/>
    <col min="12" max="12" width="13.42578125" bestFit="1" customWidth="1"/>
  </cols>
  <sheetData>
    <row r="1" spans="1:166" ht="22.5" x14ac:dyDescent="0.45">
      <c r="A1" s="105" t="s">
        <v>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66" ht="22.5" x14ac:dyDescent="0.45">
      <c r="A2" s="105" t="s">
        <v>303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66" ht="22.5" x14ac:dyDescent="0.45">
      <c r="A3" s="106">
        <v>44866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6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6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6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66" ht="15.75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107" t="s">
        <v>2</v>
      </c>
      <c r="H8" s="108"/>
      <c r="I8" s="4"/>
      <c r="J8" s="4"/>
      <c r="K8" s="4"/>
      <c r="L8" s="4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166" s="8" customFormat="1" ht="30" customHeight="1" thickBot="1" x14ac:dyDescent="0.3">
      <c r="A9" s="9" t="s">
        <v>298</v>
      </c>
      <c r="B9" s="11" t="s">
        <v>3</v>
      </c>
      <c r="C9" s="13" t="s">
        <v>4</v>
      </c>
      <c r="D9" s="12" t="s">
        <v>5</v>
      </c>
      <c r="E9" s="16" t="s">
        <v>13</v>
      </c>
      <c r="F9" s="12" t="s">
        <v>0</v>
      </c>
      <c r="G9" s="6" t="s">
        <v>6</v>
      </c>
      <c r="H9" s="13" t="s">
        <v>7</v>
      </c>
      <c r="I9" s="14" t="s">
        <v>8</v>
      </c>
      <c r="J9" s="14" t="s">
        <v>9</v>
      </c>
      <c r="K9" s="14" t="s">
        <v>10</v>
      </c>
      <c r="L9" s="15" t="s">
        <v>11</v>
      </c>
      <c r="M9" s="7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1" customFormat="1" ht="19.5" thickBot="1" x14ac:dyDescent="0.35">
      <c r="A10" s="98"/>
      <c r="B10" s="18" t="s">
        <v>333</v>
      </c>
      <c r="C10" s="19"/>
      <c r="D10" s="19"/>
      <c r="E10" s="19"/>
      <c r="F10" s="19"/>
      <c r="G10" s="19"/>
      <c r="H10" s="19"/>
      <c r="I10" s="19"/>
      <c r="J10" s="19"/>
      <c r="K10" s="19"/>
      <c r="L10" s="9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</row>
    <row r="11" spans="1:166" s="22" customFormat="1" ht="18.75" x14ac:dyDescent="0.3">
      <c r="A11" s="27" t="s">
        <v>19</v>
      </c>
      <c r="B11" s="28" t="s">
        <v>25</v>
      </c>
      <c r="C11" s="28" t="s">
        <v>292</v>
      </c>
      <c r="D11" s="29" t="s">
        <v>302</v>
      </c>
      <c r="E11" s="29" t="s">
        <v>15</v>
      </c>
      <c r="F11" s="30">
        <v>200000</v>
      </c>
      <c r="G11" s="53">
        <f>+F11*2.87%</f>
        <v>5740</v>
      </c>
      <c r="H11" s="53">
        <v>4943.8</v>
      </c>
      <c r="I11" s="53">
        <v>35911.919999999998</v>
      </c>
      <c r="J11" s="53">
        <v>25</v>
      </c>
      <c r="K11" s="53">
        <f>+G11+H11+I11+J11</f>
        <v>46620.72</v>
      </c>
      <c r="L11" s="53">
        <f>+F11-K11</f>
        <v>153379.28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</row>
    <row r="12" spans="1:166" s="22" customFormat="1" ht="18.75" x14ac:dyDescent="0.3">
      <c r="A12" s="27" t="s">
        <v>24</v>
      </c>
      <c r="B12" s="28" t="s">
        <v>433</v>
      </c>
      <c r="C12" s="28" t="s">
        <v>26</v>
      </c>
      <c r="D12" s="29" t="s">
        <v>27</v>
      </c>
      <c r="E12" s="29" t="s">
        <v>28</v>
      </c>
      <c r="F12" s="30">
        <v>70000</v>
      </c>
      <c r="G12" s="53">
        <f t="shared" ref="G12:G18" si="0">+F12*2.87%</f>
        <v>2009</v>
      </c>
      <c r="H12" s="53">
        <f t="shared" ref="H12:H16" si="1">+F12*3.04%</f>
        <v>2128</v>
      </c>
      <c r="I12" s="53">
        <v>5368.48</v>
      </c>
      <c r="J12" s="53">
        <v>3997.49</v>
      </c>
      <c r="K12" s="53">
        <f t="shared" ref="K12:K18" si="2">+G12+H12+I12+J12</f>
        <v>13502.97</v>
      </c>
      <c r="L12" s="53">
        <f t="shared" ref="L12:L18" si="3">+F12-K12</f>
        <v>56497.03</v>
      </c>
    </row>
    <row r="13" spans="1:166" s="22" customFormat="1" ht="18.75" x14ac:dyDescent="0.3">
      <c r="A13" s="27" t="s">
        <v>23</v>
      </c>
      <c r="B13" s="28" t="s">
        <v>29</v>
      </c>
      <c r="C13" s="28" t="s">
        <v>30</v>
      </c>
      <c r="D13" s="29" t="s">
        <v>27</v>
      </c>
      <c r="E13" s="29" t="s">
        <v>15</v>
      </c>
      <c r="F13" s="30">
        <v>70000</v>
      </c>
      <c r="G13" s="53">
        <f t="shared" si="0"/>
        <v>2009</v>
      </c>
      <c r="H13" s="53">
        <f t="shared" si="1"/>
        <v>2128</v>
      </c>
      <c r="I13" s="53">
        <v>5368.48</v>
      </c>
      <c r="J13" s="53">
        <v>6558.54</v>
      </c>
      <c r="K13" s="53">
        <f t="shared" si="2"/>
        <v>16064.02</v>
      </c>
      <c r="L13" s="53">
        <f t="shared" si="3"/>
        <v>53935.979999999996</v>
      </c>
    </row>
    <row r="14" spans="1:166" s="22" customFormat="1" ht="17.25" customHeight="1" x14ac:dyDescent="0.3">
      <c r="A14" s="27" t="s">
        <v>20</v>
      </c>
      <c r="B14" s="28" t="s">
        <v>31</v>
      </c>
      <c r="C14" s="28" t="s">
        <v>32</v>
      </c>
      <c r="D14" s="31" t="s">
        <v>27</v>
      </c>
      <c r="E14" s="29" t="s">
        <v>14</v>
      </c>
      <c r="F14" s="30">
        <v>50000</v>
      </c>
      <c r="G14" s="53">
        <f t="shared" si="0"/>
        <v>1435</v>
      </c>
      <c r="H14" s="53">
        <f t="shared" si="1"/>
        <v>1520</v>
      </c>
      <c r="I14" s="53">
        <v>1854</v>
      </c>
      <c r="J14" s="53">
        <v>9832.7000000000007</v>
      </c>
      <c r="K14" s="53">
        <f t="shared" si="2"/>
        <v>14641.7</v>
      </c>
      <c r="L14" s="53">
        <f t="shared" si="3"/>
        <v>35358.300000000003</v>
      </c>
    </row>
    <row r="15" spans="1:166" s="22" customFormat="1" ht="18.75" x14ac:dyDescent="0.3">
      <c r="A15" s="27" t="s">
        <v>22</v>
      </c>
      <c r="B15" s="28" t="s">
        <v>33</v>
      </c>
      <c r="C15" s="28" t="s">
        <v>32</v>
      </c>
      <c r="D15" s="29" t="s">
        <v>27</v>
      </c>
      <c r="E15" s="29" t="s">
        <v>14</v>
      </c>
      <c r="F15" s="30">
        <v>30000</v>
      </c>
      <c r="G15" s="53">
        <f t="shared" si="0"/>
        <v>861</v>
      </c>
      <c r="H15" s="53">
        <f t="shared" si="1"/>
        <v>912</v>
      </c>
      <c r="I15" s="53">
        <v>0</v>
      </c>
      <c r="J15" s="53">
        <v>125</v>
      </c>
      <c r="K15" s="53">
        <f t="shared" si="2"/>
        <v>1898</v>
      </c>
      <c r="L15" s="53">
        <f t="shared" si="3"/>
        <v>28102</v>
      </c>
    </row>
    <row r="16" spans="1:166" s="22" customFormat="1" ht="18.75" x14ac:dyDescent="0.3">
      <c r="A16" s="27" t="s">
        <v>18</v>
      </c>
      <c r="B16" s="28" t="s">
        <v>405</v>
      </c>
      <c r="C16" s="28" t="s">
        <v>34</v>
      </c>
      <c r="D16" s="29" t="s">
        <v>35</v>
      </c>
      <c r="E16" s="29" t="s">
        <v>14</v>
      </c>
      <c r="F16" s="30">
        <v>22000</v>
      </c>
      <c r="G16" s="53">
        <f t="shared" si="0"/>
        <v>631.4</v>
      </c>
      <c r="H16" s="53">
        <f t="shared" si="1"/>
        <v>668.8</v>
      </c>
      <c r="I16" s="53">
        <v>0</v>
      </c>
      <c r="J16" s="53">
        <v>6924.75</v>
      </c>
      <c r="K16" s="53">
        <f t="shared" si="2"/>
        <v>8224.9500000000007</v>
      </c>
      <c r="L16" s="53">
        <f t="shared" si="3"/>
        <v>13775.05</v>
      </c>
    </row>
    <row r="17" spans="1:13" s="22" customFormat="1" ht="18.75" x14ac:dyDescent="0.3">
      <c r="A17" s="76">
        <v>693</v>
      </c>
      <c r="B17" s="80" t="s">
        <v>304</v>
      </c>
      <c r="C17" s="80" t="s">
        <v>299</v>
      </c>
      <c r="D17" s="81" t="s">
        <v>48</v>
      </c>
      <c r="E17" s="81" t="s">
        <v>15</v>
      </c>
      <c r="F17" s="82">
        <v>25200</v>
      </c>
      <c r="G17" s="69">
        <f>+F17*2.87%</f>
        <v>723.24</v>
      </c>
      <c r="H17" s="69">
        <f>+F17*3.04%</f>
        <v>766.08</v>
      </c>
      <c r="I17" s="69">
        <v>0</v>
      </c>
      <c r="J17" s="69">
        <v>5004.5</v>
      </c>
      <c r="K17" s="69">
        <f>+G17+H17+I17+J17</f>
        <v>6493.82</v>
      </c>
      <c r="L17" s="69">
        <f>+F17-K17</f>
        <v>18706.18</v>
      </c>
    </row>
    <row r="18" spans="1:13" s="22" customFormat="1" ht="19.5" thickBot="1" x14ac:dyDescent="0.35">
      <c r="A18" s="76" t="s">
        <v>21</v>
      </c>
      <c r="B18" s="80" t="s">
        <v>404</v>
      </c>
      <c r="C18" s="80" t="s">
        <v>1</v>
      </c>
      <c r="D18" s="78" t="s">
        <v>16</v>
      </c>
      <c r="E18" s="78" t="s">
        <v>15</v>
      </c>
      <c r="F18" s="82">
        <v>22000</v>
      </c>
      <c r="G18" s="69">
        <f t="shared" si="0"/>
        <v>631.4</v>
      </c>
      <c r="H18" s="69">
        <f>+F18*3.04%</f>
        <v>668.8</v>
      </c>
      <c r="I18" s="69">
        <v>0</v>
      </c>
      <c r="J18" s="69">
        <v>13316.32</v>
      </c>
      <c r="K18" s="69">
        <f t="shared" si="2"/>
        <v>14616.52</v>
      </c>
      <c r="L18" s="69">
        <f t="shared" si="3"/>
        <v>7383.48</v>
      </c>
    </row>
    <row r="19" spans="1:13" s="22" customFormat="1" ht="19.5" thickBot="1" x14ac:dyDescent="0.35">
      <c r="A19" s="70"/>
      <c r="B19" s="71"/>
      <c r="C19" s="72">
        <f>+COUNTA(C11:C18)</f>
        <v>8</v>
      </c>
      <c r="D19" s="83"/>
      <c r="E19" s="71"/>
      <c r="F19" s="74">
        <f t="shared" ref="F19:L19" si="4">SUM(F11:F18)</f>
        <v>489200</v>
      </c>
      <c r="G19" s="74">
        <f t="shared" si="4"/>
        <v>14040.039999999999</v>
      </c>
      <c r="H19" s="74">
        <f t="shared" si="4"/>
        <v>13735.479999999998</v>
      </c>
      <c r="I19" s="74">
        <f t="shared" si="4"/>
        <v>48502.87999999999</v>
      </c>
      <c r="J19" s="74">
        <f t="shared" si="4"/>
        <v>45784.3</v>
      </c>
      <c r="K19" s="74">
        <f t="shared" si="4"/>
        <v>122062.7</v>
      </c>
      <c r="L19" s="75">
        <f t="shared" si="4"/>
        <v>367137.29999999993</v>
      </c>
    </row>
    <row r="20" spans="1:13" s="54" customFormat="1" ht="19.5" thickBot="1" x14ac:dyDescent="0.35">
      <c r="A20" s="55"/>
      <c r="B20" s="56"/>
      <c r="C20" s="56"/>
      <c r="D20" s="59"/>
      <c r="E20" s="56"/>
      <c r="F20" s="58"/>
      <c r="G20" s="58"/>
      <c r="H20" s="58"/>
      <c r="I20" s="58"/>
      <c r="J20" s="58"/>
      <c r="K20" s="58"/>
      <c r="L20" s="58"/>
    </row>
    <row r="21" spans="1:13" s="22" customFormat="1" ht="19.5" thickBot="1" x14ac:dyDescent="0.35">
      <c r="A21" s="97"/>
      <c r="B21" s="96" t="s">
        <v>332</v>
      </c>
      <c r="C21" s="33"/>
      <c r="D21" s="38"/>
      <c r="E21" s="33"/>
      <c r="F21" s="33"/>
      <c r="G21" s="33"/>
      <c r="H21" s="33"/>
      <c r="I21" s="33"/>
      <c r="J21" s="33"/>
      <c r="K21" s="33"/>
      <c r="L21" s="39"/>
      <c r="M21" s="23"/>
    </row>
    <row r="22" spans="1:13" s="22" customFormat="1" ht="18.75" x14ac:dyDescent="0.3">
      <c r="A22" s="87">
        <v>161</v>
      </c>
      <c r="B22" s="88" t="s">
        <v>409</v>
      </c>
      <c r="C22" s="88" t="s">
        <v>36</v>
      </c>
      <c r="D22" s="48" t="s">
        <v>17</v>
      </c>
      <c r="E22" s="48" t="s">
        <v>14</v>
      </c>
      <c r="F22" s="89">
        <v>50000</v>
      </c>
      <c r="G22" s="90">
        <f t="shared" ref="G22:G23" si="5">+F22*2.87%</f>
        <v>1435</v>
      </c>
      <c r="H22" s="90">
        <f t="shared" ref="H22" si="6">+F22*3.04%</f>
        <v>1520</v>
      </c>
      <c r="I22" s="90">
        <v>1854</v>
      </c>
      <c r="J22" s="90">
        <v>1681</v>
      </c>
      <c r="K22" s="90">
        <f t="shared" ref="K22" si="7">+G22+H22+I22+J22</f>
        <v>6490</v>
      </c>
      <c r="L22" s="90">
        <f t="shared" ref="L22" si="8">+F22-K22</f>
        <v>43510</v>
      </c>
    </row>
    <row r="23" spans="1:13" s="22" customFormat="1" ht="18.75" x14ac:dyDescent="0.3">
      <c r="A23" s="76">
        <v>686</v>
      </c>
      <c r="B23" s="80" t="s">
        <v>408</v>
      </c>
      <c r="C23" s="80" t="s">
        <v>36</v>
      </c>
      <c r="D23" s="66" t="s">
        <v>17</v>
      </c>
      <c r="E23" s="66" t="s">
        <v>14</v>
      </c>
      <c r="F23" s="82">
        <v>45000</v>
      </c>
      <c r="G23" s="69">
        <f t="shared" si="5"/>
        <v>1291.5</v>
      </c>
      <c r="H23" s="69">
        <f t="shared" ref="H23" si="9">+F23*3.04%</f>
        <v>1368</v>
      </c>
      <c r="I23" s="69">
        <v>1148.33</v>
      </c>
      <c r="J23" s="69">
        <v>25</v>
      </c>
      <c r="K23" s="69">
        <f t="shared" ref="K23" si="10">+G23+H23+I23+J23</f>
        <v>3832.83</v>
      </c>
      <c r="L23" s="69">
        <f t="shared" ref="L23" si="11">+F23-K23</f>
        <v>41167.17</v>
      </c>
    </row>
    <row r="24" spans="1:13" s="22" customFormat="1" ht="19.5" thickBot="1" x14ac:dyDescent="0.35">
      <c r="A24" s="27" t="s">
        <v>201</v>
      </c>
      <c r="B24" s="28" t="s">
        <v>202</v>
      </c>
      <c r="C24" s="28" t="s">
        <v>435</v>
      </c>
      <c r="D24" s="42" t="s">
        <v>27</v>
      </c>
      <c r="E24" s="42" t="s">
        <v>14</v>
      </c>
      <c r="F24" s="30">
        <v>30000</v>
      </c>
      <c r="G24" s="53">
        <f>+F24*2.87%</f>
        <v>861</v>
      </c>
      <c r="H24" s="53">
        <f>+F24*3.04%</f>
        <v>912</v>
      </c>
      <c r="I24" s="53">
        <v>0</v>
      </c>
      <c r="J24" s="53">
        <v>4215.07</v>
      </c>
      <c r="K24" s="53">
        <f>+G24+H24+I24+J24</f>
        <v>5988.07</v>
      </c>
      <c r="L24" s="53">
        <f>+F24-K24</f>
        <v>24011.93</v>
      </c>
    </row>
    <row r="25" spans="1:13" s="22" customFormat="1" ht="19.5" thickBot="1" x14ac:dyDescent="0.35">
      <c r="A25" s="70"/>
      <c r="B25" s="71"/>
      <c r="C25" s="72">
        <f>+COUNTA(C22:C24)</f>
        <v>3</v>
      </c>
      <c r="D25" s="73"/>
      <c r="E25" s="73"/>
      <c r="F25" s="74">
        <f t="shared" ref="F25:L25" si="12">SUM(F22:F24)</f>
        <v>125000</v>
      </c>
      <c r="G25" s="74">
        <f t="shared" si="12"/>
        <v>3587.5</v>
      </c>
      <c r="H25" s="74">
        <f t="shared" si="12"/>
        <v>3800</v>
      </c>
      <c r="I25" s="74">
        <f t="shared" si="12"/>
        <v>3002.33</v>
      </c>
      <c r="J25" s="74">
        <f t="shared" si="12"/>
        <v>5921.07</v>
      </c>
      <c r="K25" s="74">
        <f t="shared" si="12"/>
        <v>16310.9</v>
      </c>
      <c r="L25" s="75">
        <f t="shared" si="12"/>
        <v>108689.1</v>
      </c>
    </row>
    <row r="26" spans="1:13" s="22" customFormat="1" ht="19.5" thickBot="1" x14ac:dyDescent="0.35">
      <c r="A26" s="35"/>
      <c r="B26" s="36"/>
      <c r="C26" s="36"/>
      <c r="D26" s="37"/>
      <c r="E26" s="37"/>
      <c r="F26" s="36"/>
      <c r="G26" s="36"/>
      <c r="H26" s="36"/>
      <c r="I26" s="36"/>
      <c r="J26" s="36"/>
      <c r="K26" s="36"/>
      <c r="L26" s="36"/>
    </row>
    <row r="27" spans="1:13" s="22" customFormat="1" ht="19.5" thickBot="1" x14ac:dyDescent="0.35">
      <c r="A27" s="32"/>
      <c r="B27" s="32" t="s">
        <v>331</v>
      </c>
      <c r="C27" s="33"/>
      <c r="D27" s="38"/>
      <c r="E27" s="38"/>
      <c r="F27" s="33"/>
      <c r="G27" s="33"/>
      <c r="H27" s="33"/>
      <c r="I27" s="33"/>
      <c r="J27" s="33"/>
      <c r="K27" s="33"/>
      <c r="L27" s="39"/>
    </row>
    <row r="28" spans="1:13" s="22" customFormat="1" ht="48" x14ac:dyDescent="0.3">
      <c r="A28" s="27">
        <v>675</v>
      </c>
      <c r="B28" s="28" t="s">
        <v>37</v>
      </c>
      <c r="C28" s="40" t="s">
        <v>305</v>
      </c>
      <c r="D28" s="41" t="s">
        <v>35</v>
      </c>
      <c r="E28" s="41" t="s">
        <v>14</v>
      </c>
      <c r="F28" s="30">
        <v>40000</v>
      </c>
      <c r="G28" s="53">
        <f t="shared" ref="G28:G29" si="13">+F28*2.87%</f>
        <v>1148</v>
      </c>
      <c r="H28" s="53">
        <f t="shared" ref="H28:H29" si="14">+F28*3.04%</f>
        <v>1216</v>
      </c>
      <c r="I28" s="53">
        <v>442.65</v>
      </c>
      <c r="J28" s="53">
        <v>5042.16</v>
      </c>
      <c r="K28" s="53">
        <f t="shared" ref="K28:K29" si="15">+G28+H28+I28+J28</f>
        <v>7848.8099999999995</v>
      </c>
      <c r="L28" s="53">
        <f t="shared" ref="L28" si="16">+F28-K28</f>
        <v>32151.190000000002</v>
      </c>
    </row>
    <row r="29" spans="1:13" s="22" customFormat="1" ht="19.5" thickBot="1" x14ac:dyDescent="0.35">
      <c r="A29" s="76">
        <v>489</v>
      </c>
      <c r="B29" s="80" t="s">
        <v>434</v>
      </c>
      <c r="C29" s="80" t="s">
        <v>38</v>
      </c>
      <c r="D29" s="66" t="s">
        <v>27</v>
      </c>
      <c r="E29" s="66" t="s">
        <v>14</v>
      </c>
      <c r="F29" s="82">
        <v>28350</v>
      </c>
      <c r="G29" s="69">
        <f t="shared" si="13"/>
        <v>813.64499999999998</v>
      </c>
      <c r="H29" s="69">
        <f t="shared" si="14"/>
        <v>861.84</v>
      </c>
      <c r="I29" s="69">
        <v>0</v>
      </c>
      <c r="J29" s="69">
        <v>11223.58</v>
      </c>
      <c r="K29" s="69">
        <f t="shared" si="15"/>
        <v>12899.065000000001</v>
      </c>
      <c r="L29" s="53">
        <v>15450.93</v>
      </c>
    </row>
    <row r="30" spans="1:13" s="22" customFormat="1" ht="19.5" thickBot="1" x14ac:dyDescent="0.35">
      <c r="A30" s="70"/>
      <c r="B30" s="71"/>
      <c r="C30" s="72">
        <f>+COUNTA(C28:C29)</f>
        <v>2</v>
      </c>
      <c r="D30" s="73"/>
      <c r="E30" s="74"/>
      <c r="F30" s="74">
        <f t="shared" ref="F30:K30" si="17">SUM(F28:F29)</f>
        <v>68350</v>
      </c>
      <c r="G30" s="74">
        <f t="shared" si="17"/>
        <v>1961.645</v>
      </c>
      <c r="H30" s="74">
        <f t="shared" si="17"/>
        <v>2077.84</v>
      </c>
      <c r="I30" s="74">
        <f t="shared" si="17"/>
        <v>442.65</v>
      </c>
      <c r="J30" s="74">
        <f t="shared" si="17"/>
        <v>16265.74</v>
      </c>
      <c r="K30" s="74">
        <f t="shared" si="17"/>
        <v>20747.875</v>
      </c>
      <c r="L30" s="75">
        <f>SUM(L28:L29)</f>
        <v>47602.12</v>
      </c>
    </row>
    <row r="31" spans="1:13" s="22" customFormat="1" ht="19.5" thickBot="1" x14ac:dyDescent="0.35">
      <c r="A31" s="35"/>
      <c r="B31" s="36"/>
      <c r="C31" s="36"/>
      <c r="D31" s="37"/>
      <c r="E31" s="36"/>
      <c r="F31" s="36"/>
      <c r="G31" s="36"/>
      <c r="H31" s="36"/>
      <c r="I31" s="36"/>
      <c r="J31" s="36"/>
      <c r="K31" s="36"/>
      <c r="L31" s="36"/>
    </row>
    <row r="32" spans="1:13" s="22" customFormat="1" ht="19.5" thickBot="1" x14ac:dyDescent="0.35">
      <c r="A32" s="32"/>
      <c r="B32" s="32" t="s">
        <v>330</v>
      </c>
      <c r="C32" s="33"/>
      <c r="D32" s="38"/>
      <c r="E32" s="33"/>
      <c r="F32" s="33"/>
      <c r="G32" s="33"/>
      <c r="H32" s="33"/>
      <c r="I32" s="33"/>
      <c r="J32" s="33"/>
      <c r="K32" s="33"/>
      <c r="L32" s="33"/>
      <c r="M32" s="23"/>
    </row>
    <row r="33" spans="1:13" s="22" customFormat="1" ht="18.75" x14ac:dyDescent="0.3">
      <c r="A33" s="27">
        <v>283</v>
      </c>
      <c r="B33" s="28" t="s">
        <v>403</v>
      </c>
      <c r="C33" s="28" t="s">
        <v>65</v>
      </c>
      <c r="D33" s="42" t="s">
        <v>27</v>
      </c>
      <c r="E33" s="42" t="s">
        <v>15</v>
      </c>
      <c r="F33" s="30">
        <v>35000</v>
      </c>
      <c r="G33" s="53">
        <f t="shared" ref="G33:G34" si="18">+F33*2.87%</f>
        <v>1004.5</v>
      </c>
      <c r="H33" s="53">
        <f t="shared" ref="H33:H34" si="19">+F33*3.04%</f>
        <v>1064</v>
      </c>
      <c r="I33" s="53">
        <v>0</v>
      </c>
      <c r="J33" s="53">
        <v>7731.83</v>
      </c>
      <c r="K33" s="53">
        <f t="shared" ref="K33:K34" si="20">+G33+H33+I33+J33</f>
        <v>9800.33</v>
      </c>
      <c r="L33" s="53">
        <f t="shared" ref="L33:L34" si="21">+F33-K33</f>
        <v>25199.67</v>
      </c>
    </row>
    <row r="34" spans="1:13" s="22" customFormat="1" ht="19.5" thickBot="1" x14ac:dyDescent="0.35">
      <c r="A34" s="76">
        <v>725</v>
      </c>
      <c r="B34" s="80" t="s">
        <v>296</v>
      </c>
      <c r="C34" s="80" t="s">
        <v>38</v>
      </c>
      <c r="D34" s="81" t="s">
        <v>27</v>
      </c>
      <c r="E34" s="81" t="s">
        <v>14</v>
      </c>
      <c r="F34" s="82">
        <v>25000</v>
      </c>
      <c r="G34" s="69">
        <f t="shared" si="18"/>
        <v>717.5</v>
      </c>
      <c r="H34" s="69">
        <f t="shared" si="19"/>
        <v>760</v>
      </c>
      <c r="I34" s="69">
        <v>0</v>
      </c>
      <c r="J34" s="69">
        <v>1371</v>
      </c>
      <c r="K34" s="69">
        <f t="shared" si="20"/>
        <v>2848.5</v>
      </c>
      <c r="L34" s="69">
        <f t="shared" si="21"/>
        <v>22151.5</v>
      </c>
    </row>
    <row r="35" spans="1:13" s="22" customFormat="1" ht="19.5" thickBot="1" x14ac:dyDescent="0.35">
      <c r="A35" s="70"/>
      <c r="B35" s="71"/>
      <c r="C35" s="72">
        <f>+COUNTA(C33:C34)</f>
        <v>2</v>
      </c>
      <c r="D35" s="73"/>
      <c r="E35" s="73"/>
      <c r="F35" s="74">
        <f t="shared" ref="F35:L35" si="22">SUM(F33:F34)</f>
        <v>60000</v>
      </c>
      <c r="G35" s="74">
        <f t="shared" si="22"/>
        <v>1722</v>
      </c>
      <c r="H35" s="74">
        <f t="shared" si="22"/>
        <v>1824</v>
      </c>
      <c r="I35" s="74">
        <f t="shared" si="22"/>
        <v>0</v>
      </c>
      <c r="J35" s="74">
        <f t="shared" si="22"/>
        <v>9102.83</v>
      </c>
      <c r="K35" s="74">
        <f t="shared" si="22"/>
        <v>12648.83</v>
      </c>
      <c r="L35" s="75">
        <f t="shared" si="22"/>
        <v>47351.17</v>
      </c>
    </row>
    <row r="36" spans="1:13" s="22" customFormat="1" ht="19.5" thickBot="1" x14ac:dyDescent="0.35">
      <c r="A36" s="35"/>
      <c r="B36" s="36"/>
      <c r="C36" s="36"/>
      <c r="D36" s="37"/>
      <c r="E36" s="37"/>
      <c r="F36" s="36"/>
      <c r="G36" s="36"/>
      <c r="H36" s="36"/>
      <c r="I36" s="36"/>
      <c r="J36" s="36"/>
      <c r="K36" s="36"/>
      <c r="L36" s="36"/>
    </row>
    <row r="37" spans="1:13" s="22" customFormat="1" ht="19.5" thickBot="1" x14ac:dyDescent="0.35">
      <c r="A37" s="32"/>
      <c r="B37" s="32" t="s">
        <v>39</v>
      </c>
      <c r="C37" s="33"/>
      <c r="D37" s="38"/>
      <c r="E37" s="38"/>
      <c r="F37" s="33"/>
      <c r="G37" s="33"/>
      <c r="H37" s="33"/>
      <c r="I37" s="33"/>
      <c r="J37" s="33"/>
      <c r="K37" s="33"/>
      <c r="L37" s="33"/>
      <c r="M37" s="23"/>
    </row>
    <row r="38" spans="1:13" s="22" customFormat="1" ht="18.75" x14ac:dyDescent="0.3">
      <c r="A38" s="76" t="s">
        <v>437</v>
      </c>
      <c r="B38" s="80" t="s">
        <v>436</v>
      </c>
      <c r="C38" s="80" t="s">
        <v>54</v>
      </c>
      <c r="D38" s="81" t="s">
        <v>27</v>
      </c>
      <c r="E38" s="81" t="s">
        <v>14</v>
      </c>
      <c r="F38" s="82">
        <v>30000</v>
      </c>
      <c r="G38" s="69">
        <v>861</v>
      </c>
      <c r="H38" s="69">
        <v>912</v>
      </c>
      <c r="I38" s="69"/>
      <c r="J38" s="69">
        <v>25</v>
      </c>
      <c r="K38" s="53">
        <f>+G38+H38+I38+J38</f>
        <v>1798</v>
      </c>
      <c r="L38" s="53">
        <f>+F38-K38</f>
        <v>28202</v>
      </c>
    </row>
    <row r="39" spans="1:13" s="22" customFormat="1" ht="18.75" x14ac:dyDescent="0.3">
      <c r="A39" s="27" t="s">
        <v>40</v>
      </c>
      <c r="B39" s="28" t="s">
        <v>334</v>
      </c>
      <c r="C39" s="28" t="s">
        <v>38</v>
      </c>
      <c r="D39" s="42" t="s">
        <v>27</v>
      </c>
      <c r="E39" s="42" t="s">
        <v>14</v>
      </c>
      <c r="F39" s="30">
        <v>25000</v>
      </c>
      <c r="G39" s="53">
        <f t="shared" ref="G39:G40" si="23">+F39*2.87%</f>
        <v>717.5</v>
      </c>
      <c r="H39" s="53">
        <f t="shared" ref="H39:H40" si="24">+F39*3.04%</f>
        <v>760</v>
      </c>
      <c r="I39" s="53">
        <v>0</v>
      </c>
      <c r="J39" s="53">
        <v>125</v>
      </c>
      <c r="K39" s="53">
        <f t="shared" ref="K39:K40" si="25">+G39+H39+I39+J39</f>
        <v>1602.5</v>
      </c>
      <c r="L39" s="53">
        <f t="shared" ref="L39:L40" si="26">+F39-K39</f>
        <v>23397.5</v>
      </c>
    </row>
    <row r="40" spans="1:13" s="22" customFormat="1" ht="19.5" thickBot="1" x14ac:dyDescent="0.35">
      <c r="A40" s="76" t="s">
        <v>41</v>
      </c>
      <c r="B40" s="80" t="s">
        <v>306</v>
      </c>
      <c r="C40" s="80" t="s">
        <v>335</v>
      </c>
      <c r="D40" s="81" t="s">
        <v>27</v>
      </c>
      <c r="E40" s="81" t="s">
        <v>15</v>
      </c>
      <c r="F40" s="82">
        <v>19800</v>
      </c>
      <c r="G40" s="69">
        <f t="shared" si="23"/>
        <v>568.26</v>
      </c>
      <c r="H40" s="69">
        <f t="shared" si="24"/>
        <v>601.91999999999996</v>
      </c>
      <c r="I40" s="69">
        <v>0</v>
      </c>
      <c r="J40" s="69">
        <v>10693.81</v>
      </c>
      <c r="K40" s="69">
        <f t="shared" si="25"/>
        <v>11863.99</v>
      </c>
      <c r="L40" s="69">
        <f t="shared" si="26"/>
        <v>7936.01</v>
      </c>
    </row>
    <row r="41" spans="1:13" s="22" customFormat="1" ht="19.5" thickBot="1" x14ac:dyDescent="0.35">
      <c r="A41" s="70"/>
      <c r="B41" s="71"/>
      <c r="C41" s="72">
        <f>+COUNTA(C38:C40)</f>
        <v>3</v>
      </c>
      <c r="D41" s="73"/>
      <c r="E41" s="73"/>
      <c r="F41" s="74">
        <f>SUM(F38:F40)</f>
        <v>74800</v>
      </c>
      <c r="G41" s="74">
        <f>SUM(G38:G40)</f>
        <v>2146.7600000000002</v>
      </c>
      <c r="H41" s="74">
        <f>SUM(H38:H40)</f>
        <v>2273.92</v>
      </c>
      <c r="I41" s="74">
        <f>SUM(I39:I40)</f>
        <v>0</v>
      </c>
      <c r="J41" s="74">
        <f>SUM(J38:J40)</f>
        <v>10843.81</v>
      </c>
      <c r="K41" s="74">
        <f>SUM(K38:K40)</f>
        <v>15264.49</v>
      </c>
      <c r="L41" s="75">
        <f>SUM(L38:L40)</f>
        <v>59535.51</v>
      </c>
    </row>
    <row r="42" spans="1:13" s="54" customFormat="1" ht="18.75" x14ac:dyDescent="0.3">
      <c r="A42" s="55"/>
      <c r="B42" s="56"/>
      <c r="C42" s="61"/>
      <c r="D42" s="57"/>
      <c r="E42" s="57"/>
      <c r="F42" s="58"/>
      <c r="G42" s="58"/>
      <c r="H42" s="58"/>
      <c r="I42" s="58"/>
      <c r="J42" s="58"/>
      <c r="K42" s="58"/>
      <c r="L42" s="58"/>
    </row>
    <row r="43" spans="1:13" s="54" customFormat="1" ht="18.75" x14ac:dyDescent="0.3">
      <c r="A43" s="55"/>
      <c r="B43" s="56"/>
      <c r="C43" s="61"/>
      <c r="D43" s="57"/>
      <c r="E43" s="57"/>
      <c r="F43" s="58"/>
      <c r="G43" s="58"/>
      <c r="H43" s="58"/>
      <c r="I43" s="58"/>
      <c r="J43" s="58"/>
      <c r="K43" s="58"/>
      <c r="L43" s="58"/>
    </row>
    <row r="44" spans="1:13" s="54" customFormat="1" ht="18.75" x14ac:dyDescent="0.3">
      <c r="A44" s="55"/>
      <c r="B44" s="56"/>
      <c r="C44" s="61"/>
      <c r="D44" s="57"/>
      <c r="E44" s="57"/>
      <c r="F44" s="58"/>
      <c r="G44" s="58"/>
      <c r="H44" s="58"/>
      <c r="I44" s="58"/>
      <c r="J44" s="58"/>
      <c r="K44" s="58"/>
      <c r="L44" s="58"/>
    </row>
    <row r="45" spans="1:13" s="22" customFormat="1" ht="19.5" thickBot="1" x14ac:dyDescent="0.35">
      <c r="A45" s="35"/>
      <c r="B45" s="36"/>
      <c r="C45" s="36"/>
      <c r="D45" s="37"/>
      <c r="E45" s="37"/>
      <c r="F45" s="36"/>
      <c r="G45" s="36"/>
      <c r="H45" s="36"/>
      <c r="I45" s="36"/>
      <c r="J45" s="36"/>
      <c r="K45" s="36"/>
      <c r="L45" s="36"/>
    </row>
    <row r="46" spans="1:13" s="22" customFormat="1" ht="19.5" thickBot="1" x14ac:dyDescent="0.35">
      <c r="A46" s="91"/>
      <c r="B46" s="32" t="s">
        <v>42</v>
      </c>
      <c r="C46" s="33"/>
      <c r="D46" s="38"/>
      <c r="E46" s="38"/>
      <c r="F46" s="33"/>
      <c r="G46" s="33"/>
      <c r="H46" s="33"/>
      <c r="I46" s="33"/>
      <c r="J46" s="33"/>
      <c r="K46" s="33"/>
      <c r="L46" s="39"/>
    </row>
    <row r="47" spans="1:13" s="22" customFormat="1" ht="18.75" x14ac:dyDescent="0.3">
      <c r="A47" s="27">
        <v>691</v>
      </c>
      <c r="B47" s="28" t="s">
        <v>279</v>
      </c>
      <c r="C47" s="28" t="s">
        <v>43</v>
      </c>
      <c r="D47" s="42" t="s">
        <v>35</v>
      </c>
      <c r="E47" s="42" t="s">
        <v>14</v>
      </c>
      <c r="F47" s="30">
        <v>40000</v>
      </c>
      <c r="G47" s="53">
        <f t="shared" ref="G47:G51" si="27">+F47*2.87%</f>
        <v>1148</v>
      </c>
      <c r="H47" s="53">
        <f t="shared" ref="H47:H51" si="28">+F47*3.04%</f>
        <v>1216</v>
      </c>
      <c r="I47" s="53">
        <v>442.65</v>
      </c>
      <c r="J47" s="53">
        <v>165</v>
      </c>
      <c r="K47" s="53">
        <f t="shared" ref="K47:K49" si="29">+G47+H47+I47+J47</f>
        <v>2971.65</v>
      </c>
      <c r="L47" s="53">
        <f t="shared" ref="L47:L49" si="30">+F47-K47</f>
        <v>37028.35</v>
      </c>
      <c r="M47" s="23"/>
    </row>
    <row r="48" spans="1:13" s="22" customFormat="1" ht="18.75" x14ac:dyDescent="0.3">
      <c r="A48" s="27">
        <v>490</v>
      </c>
      <c r="B48" s="28" t="s">
        <v>44</v>
      </c>
      <c r="C48" s="28" t="s">
        <v>45</v>
      </c>
      <c r="D48" s="42" t="s">
        <v>27</v>
      </c>
      <c r="E48" s="42" t="s">
        <v>14</v>
      </c>
      <c r="F48" s="30">
        <v>40000</v>
      </c>
      <c r="G48" s="53">
        <f t="shared" si="27"/>
        <v>1148</v>
      </c>
      <c r="H48" s="53">
        <f t="shared" si="28"/>
        <v>1216</v>
      </c>
      <c r="I48" s="53">
        <v>442.65</v>
      </c>
      <c r="J48" s="53">
        <v>16009.47</v>
      </c>
      <c r="K48" s="53">
        <f t="shared" si="29"/>
        <v>18816.12</v>
      </c>
      <c r="L48" s="53">
        <f t="shared" si="30"/>
        <v>21183.88</v>
      </c>
      <c r="M48" s="20"/>
    </row>
    <row r="49" spans="1:13" s="22" customFormat="1" ht="18.75" x14ac:dyDescent="0.3">
      <c r="A49" s="27">
        <v>590</v>
      </c>
      <c r="B49" s="28" t="s">
        <v>46</v>
      </c>
      <c r="C49" s="28" t="s">
        <v>307</v>
      </c>
      <c r="D49" s="42" t="s">
        <v>27</v>
      </c>
      <c r="E49" s="42" t="s">
        <v>14</v>
      </c>
      <c r="F49" s="30">
        <v>40000</v>
      </c>
      <c r="G49" s="53">
        <f t="shared" si="27"/>
        <v>1148</v>
      </c>
      <c r="H49" s="53">
        <f t="shared" si="28"/>
        <v>1216</v>
      </c>
      <c r="I49" s="53">
        <v>442.65</v>
      </c>
      <c r="J49" s="53">
        <v>125</v>
      </c>
      <c r="K49" s="53">
        <f t="shared" si="29"/>
        <v>2931.65</v>
      </c>
      <c r="L49" s="53">
        <f t="shared" si="30"/>
        <v>37068.35</v>
      </c>
      <c r="M49" s="20"/>
    </row>
    <row r="50" spans="1:13" s="25" customFormat="1" ht="17.25" customHeight="1" x14ac:dyDescent="0.3">
      <c r="A50" s="27" t="s">
        <v>244</v>
      </c>
      <c r="B50" s="51" t="s">
        <v>311</v>
      </c>
      <c r="C50" s="51" t="s">
        <v>308</v>
      </c>
      <c r="D50" s="29" t="s">
        <v>48</v>
      </c>
      <c r="E50" s="29" t="s">
        <v>14</v>
      </c>
      <c r="F50" s="52">
        <v>21500</v>
      </c>
      <c r="G50" s="53">
        <f>+F50*2.87%</f>
        <v>617.04999999999995</v>
      </c>
      <c r="H50" s="53">
        <f>+F50*3.04%</f>
        <v>653.6</v>
      </c>
      <c r="I50" s="53">
        <v>0</v>
      </c>
      <c r="J50" s="53">
        <v>4916</v>
      </c>
      <c r="K50" s="53">
        <f>+G50+H50+I50+J50</f>
        <v>6186.65</v>
      </c>
      <c r="L50" s="53">
        <f>+F50-K50</f>
        <v>15313.35</v>
      </c>
    </row>
    <row r="51" spans="1:13" s="22" customFormat="1" ht="19.5" thickBot="1" x14ac:dyDescent="0.35">
      <c r="A51" s="76">
        <v>694</v>
      </c>
      <c r="B51" s="80" t="s">
        <v>336</v>
      </c>
      <c r="C51" s="80" t="s">
        <v>47</v>
      </c>
      <c r="D51" s="81" t="s">
        <v>48</v>
      </c>
      <c r="E51" s="81" t="s">
        <v>14</v>
      </c>
      <c r="F51" s="82">
        <v>18130.2</v>
      </c>
      <c r="G51" s="69">
        <f t="shared" si="27"/>
        <v>520.33673999999996</v>
      </c>
      <c r="H51" s="69">
        <f t="shared" si="28"/>
        <v>551.15808000000004</v>
      </c>
      <c r="I51" s="69">
        <v>0</v>
      </c>
      <c r="J51" s="69">
        <v>3911.63</v>
      </c>
      <c r="K51" s="69">
        <v>4983.13</v>
      </c>
      <c r="L51" s="69">
        <v>13147.07</v>
      </c>
    </row>
    <row r="52" spans="1:13" s="22" customFormat="1" ht="19.5" thickBot="1" x14ac:dyDescent="0.35">
      <c r="A52" s="70"/>
      <c r="B52" s="71"/>
      <c r="C52" s="72">
        <f>+COUNTA(C47:C51)</f>
        <v>5</v>
      </c>
      <c r="D52" s="73"/>
      <c r="E52" s="73"/>
      <c r="F52" s="74">
        <f t="shared" ref="F52:L52" si="31">SUM(F47:F51)</f>
        <v>159630.20000000001</v>
      </c>
      <c r="G52" s="74">
        <f t="shared" si="31"/>
        <v>4581.3867399999999</v>
      </c>
      <c r="H52" s="74">
        <f t="shared" si="31"/>
        <v>4852.7580800000005</v>
      </c>
      <c r="I52" s="74">
        <f t="shared" si="31"/>
        <v>1327.9499999999998</v>
      </c>
      <c r="J52" s="74">
        <f t="shared" si="31"/>
        <v>25127.100000000002</v>
      </c>
      <c r="K52" s="74">
        <f t="shared" si="31"/>
        <v>35889.199999999997</v>
      </c>
      <c r="L52" s="75">
        <f t="shared" si="31"/>
        <v>123741</v>
      </c>
    </row>
    <row r="53" spans="1:13" s="22" customFormat="1" ht="19.5" thickBot="1" x14ac:dyDescent="0.35">
      <c r="A53" s="35"/>
      <c r="B53" s="36"/>
      <c r="C53" s="36"/>
      <c r="D53" s="37"/>
      <c r="E53" s="37"/>
      <c r="F53" s="36"/>
      <c r="G53" s="36"/>
      <c r="H53" s="36"/>
      <c r="I53" s="36"/>
      <c r="J53" s="36"/>
      <c r="K53" s="36"/>
      <c r="L53" s="36"/>
    </row>
    <row r="54" spans="1:13" s="22" customFormat="1" ht="19.5" thickBot="1" x14ac:dyDescent="0.35">
      <c r="A54" s="91"/>
      <c r="B54" s="32" t="s">
        <v>329</v>
      </c>
      <c r="C54" s="33"/>
      <c r="D54" s="38"/>
      <c r="E54" s="38"/>
      <c r="F54" s="33"/>
      <c r="G54" s="33"/>
      <c r="H54" s="33"/>
      <c r="I54" s="33"/>
      <c r="J54" s="33"/>
      <c r="K54" s="33"/>
      <c r="L54" s="39"/>
    </row>
    <row r="55" spans="1:13" s="22" customFormat="1" ht="18.75" x14ac:dyDescent="0.3">
      <c r="A55" s="76">
        <v>714</v>
      </c>
      <c r="B55" s="80" t="s">
        <v>310</v>
      </c>
      <c r="C55" s="80" t="s">
        <v>38</v>
      </c>
      <c r="D55" s="81" t="s">
        <v>27</v>
      </c>
      <c r="E55" s="81" t="s">
        <v>14</v>
      </c>
      <c r="F55" s="82">
        <v>26250</v>
      </c>
      <c r="G55" s="69">
        <f>+F55*2.87%</f>
        <v>753.375</v>
      </c>
      <c r="H55" s="69">
        <f>+F55*3.04%</f>
        <v>798</v>
      </c>
      <c r="I55" s="69">
        <v>0</v>
      </c>
      <c r="J55" s="69">
        <v>4362.67</v>
      </c>
      <c r="K55" s="69">
        <f>+G55+H55+I55+J55</f>
        <v>5914.0450000000001</v>
      </c>
      <c r="L55" s="69">
        <v>20335.96</v>
      </c>
    </row>
    <row r="56" spans="1:13" s="22" customFormat="1" ht="18.75" x14ac:dyDescent="0.3">
      <c r="A56" s="27">
        <v>682</v>
      </c>
      <c r="B56" s="28" t="s">
        <v>309</v>
      </c>
      <c r="C56" s="28" t="s">
        <v>312</v>
      </c>
      <c r="D56" s="42" t="s">
        <v>27</v>
      </c>
      <c r="E56" s="42" t="s">
        <v>15</v>
      </c>
      <c r="F56" s="30">
        <v>40000</v>
      </c>
      <c r="G56" s="53">
        <f t="shared" ref="G56:G58" si="32">+F56*2.87%</f>
        <v>1148</v>
      </c>
      <c r="H56" s="53">
        <f t="shared" ref="H56" si="33">+F56*3.04%</f>
        <v>1216</v>
      </c>
      <c r="I56" s="53">
        <v>442.65</v>
      </c>
      <c r="J56" s="53">
        <v>125</v>
      </c>
      <c r="K56" s="53">
        <f t="shared" ref="K56" si="34">+G56+H56+I56+J56</f>
        <v>2931.65</v>
      </c>
      <c r="L56" s="53">
        <f t="shared" ref="L56" si="35">+F56-K56</f>
        <v>37068.35</v>
      </c>
      <c r="M56" s="23"/>
    </row>
    <row r="57" spans="1:13" s="22" customFormat="1" ht="18.75" x14ac:dyDescent="0.3">
      <c r="A57" s="27" t="s">
        <v>293</v>
      </c>
      <c r="B57" s="28" t="s">
        <v>406</v>
      </c>
      <c r="C57" s="28" t="s">
        <v>312</v>
      </c>
      <c r="D57" s="42" t="s">
        <v>27</v>
      </c>
      <c r="E57" s="42" t="s">
        <v>15</v>
      </c>
      <c r="F57" s="30">
        <v>36000</v>
      </c>
      <c r="G57" s="53">
        <f t="shared" si="32"/>
        <v>1033.2</v>
      </c>
      <c r="H57" s="53">
        <f t="shared" ref="H57:H58" si="36">+F57*3.04%</f>
        <v>1094.4000000000001</v>
      </c>
      <c r="I57" s="53">
        <v>0</v>
      </c>
      <c r="J57" s="53">
        <v>25</v>
      </c>
      <c r="K57" s="53">
        <f t="shared" ref="K57:K58" si="37">+G57+H57+I57+J57</f>
        <v>2152.6000000000004</v>
      </c>
      <c r="L57" s="53">
        <f t="shared" ref="L57" si="38">+F57-K57</f>
        <v>33847.4</v>
      </c>
      <c r="M57" s="20"/>
    </row>
    <row r="58" spans="1:13" s="22" customFormat="1" ht="19.5" thickBot="1" x14ac:dyDescent="0.35">
      <c r="A58" s="76">
        <v>614</v>
      </c>
      <c r="B58" s="80" t="s">
        <v>49</v>
      </c>
      <c r="C58" s="80" t="s">
        <v>313</v>
      </c>
      <c r="D58" s="81" t="s">
        <v>27</v>
      </c>
      <c r="E58" s="81" t="s">
        <v>15</v>
      </c>
      <c r="F58" s="82">
        <v>24150</v>
      </c>
      <c r="G58" s="69">
        <f t="shared" si="32"/>
        <v>693.10500000000002</v>
      </c>
      <c r="H58" s="69">
        <f t="shared" si="36"/>
        <v>734.16</v>
      </c>
      <c r="I58" s="69">
        <v>0</v>
      </c>
      <c r="J58" s="69">
        <v>2706.66</v>
      </c>
      <c r="K58" s="69">
        <f t="shared" si="37"/>
        <v>4133.9249999999993</v>
      </c>
      <c r="L58" s="69">
        <v>20016.07</v>
      </c>
    </row>
    <row r="59" spans="1:13" s="22" customFormat="1" ht="19.5" thickBot="1" x14ac:dyDescent="0.35">
      <c r="A59" s="70"/>
      <c r="B59" s="71"/>
      <c r="C59" s="72">
        <f>+COUNTA(C54:C58)</f>
        <v>4</v>
      </c>
      <c r="D59" s="73"/>
      <c r="E59" s="73"/>
      <c r="F59" s="74">
        <f>SUM(F55:F58)</f>
        <v>126400</v>
      </c>
      <c r="G59" s="74">
        <f>SUM(G55:G58)</f>
        <v>3627.68</v>
      </c>
      <c r="H59" s="74">
        <f>SUM(H55:H58)</f>
        <v>3842.56</v>
      </c>
      <c r="I59" s="74">
        <f t="shared" ref="I59" si="39">SUM(I56:I58)</f>
        <v>442.65</v>
      </c>
      <c r="J59" s="74">
        <f>SUM(J55:J58)</f>
        <v>7219.33</v>
      </c>
      <c r="K59" s="74">
        <f>SUM(K55:K58)</f>
        <v>15132.22</v>
      </c>
      <c r="L59" s="75">
        <v>11267.77</v>
      </c>
    </row>
    <row r="60" spans="1:13" s="22" customFormat="1" ht="19.5" thickBot="1" x14ac:dyDescent="0.35">
      <c r="A60" s="35"/>
      <c r="B60" s="36"/>
      <c r="C60" s="36"/>
      <c r="D60" s="37"/>
      <c r="E60" s="37"/>
      <c r="F60" s="36"/>
      <c r="G60" s="36"/>
      <c r="H60" s="36"/>
      <c r="I60" s="36"/>
      <c r="J60" s="36"/>
      <c r="K60" s="36"/>
      <c r="L60" s="36"/>
    </row>
    <row r="61" spans="1:13" s="22" customFormat="1" ht="19.5" thickBot="1" x14ac:dyDescent="0.35">
      <c r="A61" s="91"/>
      <c r="B61" s="32" t="s">
        <v>328</v>
      </c>
      <c r="C61" s="33"/>
      <c r="D61" s="38"/>
      <c r="E61" s="38"/>
      <c r="F61" s="33"/>
      <c r="G61" s="33"/>
      <c r="H61" s="33"/>
      <c r="I61" s="33"/>
      <c r="J61" s="33"/>
      <c r="K61" s="33"/>
      <c r="L61" s="39"/>
    </row>
    <row r="62" spans="1:13" s="22" customFormat="1" ht="18.75" x14ac:dyDescent="0.3">
      <c r="A62" s="27">
        <v>268</v>
      </c>
      <c r="B62" s="28" t="s">
        <v>50</v>
      </c>
      <c r="C62" s="28" t="s">
        <v>55</v>
      </c>
      <c r="D62" s="42" t="s">
        <v>27</v>
      </c>
      <c r="E62" s="42" t="s">
        <v>14</v>
      </c>
      <c r="F62" s="30">
        <v>43000</v>
      </c>
      <c r="G62" s="53">
        <f t="shared" ref="G62:G63" si="40">+F62*2.87%</f>
        <v>1234.0999999999999</v>
      </c>
      <c r="H62" s="53">
        <f t="shared" ref="H62:H63" si="41">+F62*3.04%</f>
        <v>1307.2</v>
      </c>
      <c r="I62" s="53">
        <v>866.06</v>
      </c>
      <c r="J62" s="53">
        <v>1758.33</v>
      </c>
      <c r="K62" s="53">
        <f t="shared" ref="K62:K63" si="42">+G62+H62+I62+J62</f>
        <v>5165.6900000000005</v>
      </c>
      <c r="L62" s="53">
        <f t="shared" ref="L62:L63" si="43">+F62-K62</f>
        <v>37834.31</v>
      </c>
      <c r="M62" s="23"/>
    </row>
    <row r="63" spans="1:13" s="22" customFormat="1" ht="19.5" thickBot="1" x14ac:dyDescent="0.35">
      <c r="A63" s="27">
        <v>658</v>
      </c>
      <c r="B63" s="28" t="s">
        <v>51</v>
      </c>
      <c r="C63" s="28" t="s">
        <v>52</v>
      </c>
      <c r="D63" s="42" t="s">
        <v>27</v>
      </c>
      <c r="E63" s="42" t="s">
        <v>15</v>
      </c>
      <c r="F63" s="30">
        <v>22000</v>
      </c>
      <c r="G63" s="53">
        <f t="shared" si="40"/>
        <v>631.4</v>
      </c>
      <c r="H63" s="53">
        <f t="shared" si="41"/>
        <v>668.8</v>
      </c>
      <c r="I63" s="53">
        <v>0</v>
      </c>
      <c r="J63" s="53">
        <v>2491</v>
      </c>
      <c r="K63" s="53">
        <f t="shared" si="42"/>
        <v>3791.2</v>
      </c>
      <c r="L63" s="53">
        <f t="shared" si="43"/>
        <v>18208.8</v>
      </c>
      <c r="M63" s="20"/>
    </row>
    <row r="64" spans="1:13" s="22" customFormat="1" ht="19.5" thickBot="1" x14ac:dyDescent="0.35">
      <c r="A64" s="70"/>
      <c r="B64" s="71"/>
      <c r="C64" s="72">
        <f>+COUNTA(C62:C63)</f>
        <v>2</v>
      </c>
      <c r="D64" s="73"/>
      <c r="E64" s="73"/>
      <c r="F64" s="74">
        <f t="shared" ref="F64:L64" si="44">SUM(F62:F63)</f>
        <v>65000</v>
      </c>
      <c r="G64" s="74">
        <f t="shared" si="44"/>
        <v>1865.5</v>
      </c>
      <c r="H64" s="74">
        <f t="shared" si="44"/>
        <v>1976</v>
      </c>
      <c r="I64" s="74">
        <f t="shared" si="44"/>
        <v>866.06</v>
      </c>
      <c r="J64" s="74">
        <f t="shared" si="44"/>
        <v>4249.33</v>
      </c>
      <c r="K64" s="74">
        <f t="shared" si="44"/>
        <v>8956.89</v>
      </c>
      <c r="L64" s="75">
        <f t="shared" si="44"/>
        <v>56043.11</v>
      </c>
    </row>
    <row r="65" spans="1:13" s="22" customFormat="1" ht="19.5" thickBot="1" x14ac:dyDescent="0.35">
      <c r="A65" s="35"/>
      <c r="B65" s="36"/>
      <c r="C65" s="36"/>
      <c r="D65" s="37"/>
      <c r="E65" s="37"/>
      <c r="F65" s="36"/>
      <c r="G65" s="36"/>
      <c r="H65" s="36"/>
      <c r="I65" s="36"/>
      <c r="J65" s="36"/>
      <c r="K65" s="36"/>
      <c r="L65" s="36"/>
    </row>
    <row r="66" spans="1:13" s="22" customFormat="1" ht="19.5" thickBot="1" x14ac:dyDescent="0.35">
      <c r="A66" s="91"/>
      <c r="B66" s="32" t="s">
        <v>53</v>
      </c>
      <c r="C66" s="33"/>
      <c r="D66" s="38"/>
      <c r="E66" s="38"/>
      <c r="F66" s="33"/>
      <c r="G66" s="33"/>
      <c r="H66" s="33"/>
      <c r="I66" s="33"/>
      <c r="J66" s="33"/>
      <c r="K66" s="33"/>
      <c r="L66" s="39"/>
    </row>
    <row r="67" spans="1:13" s="22" customFormat="1" ht="18.75" x14ac:dyDescent="0.3">
      <c r="A67" s="92">
        <v>201</v>
      </c>
      <c r="B67" s="93" t="s">
        <v>314</v>
      </c>
      <c r="C67" s="93" t="s">
        <v>32</v>
      </c>
      <c r="D67" s="94" t="s">
        <v>56</v>
      </c>
      <c r="E67" s="94" t="s">
        <v>14</v>
      </c>
      <c r="F67" s="95">
        <v>31500</v>
      </c>
      <c r="G67" s="90">
        <f t="shared" ref="G67:G72" si="45">+F67*2.87%</f>
        <v>904.05</v>
      </c>
      <c r="H67" s="90">
        <f t="shared" ref="H67:H72" si="46">+F67*3.04%</f>
        <v>957.6</v>
      </c>
      <c r="I67" s="90">
        <v>0</v>
      </c>
      <c r="J67" s="90">
        <v>6895.22</v>
      </c>
      <c r="K67" s="90">
        <f t="shared" ref="K67:K72" si="47">+G67+H67+I67+J67</f>
        <v>8756.8700000000008</v>
      </c>
      <c r="L67" s="90">
        <f t="shared" ref="L67:L72" si="48">+F67-K67</f>
        <v>22743.129999999997</v>
      </c>
    </row>
    <row r="68" spans="1:13" s="22" customFormat="1" ht="18.75" x14ac:dyDescent="0.3">
      <c r="A68" s="27">
        <v>709</v>
      </c>
      <c r="B68" s="28" t="s">
        <v>315</v>
      </c>
      <c r="C68" s="28" t="s">
        <v>54</v>
      </c>
      <c r="D68" s="42" t="s">
        <v>17</v>
      </c>
      <c r="E68" s="42" t="s">
        <v>14</v>
      </c>
      <c r="F68" s="47">
        <v>30000</v>
      </c>
      <c r="G68" s="53">
        <f t="shared" si="45"/>
        <v>861</v>
      </c>
      <c r="H68" s="53">
        <f t="shared" si="46"/>
        <v>912</v>
      </c>
      <c r="I68" s="53">
        <v>0</v>
      </c>
      <c r="J68" s="53">
        <v>1271</v>
      </c>
      <c r="K68" s="53">
        <f t="shared" si="47"/>
        <v>3044</v>
      </c>
      <c r="L68" s="53">
        <f t="shared" si="48"/>
        <v>26956</v>
      </c>
      <c r="M68" s="23"/>
    </row>
    <row r="69" spans="1:13" s="22" customFormat="1" ht="18.75" x14ac:dyDescent="0.3">
      <c r="A69" s="27" t="s">
        <v>438</v>
      </c>
      <c r="B69" s="28" t="s">
        <v>439</v>
      </c>
      <c r="C69" s="28" t="s">
        <v>54</v>
      </c>
      <c r="D69" s="42" t="s">
        <v>17</v>
      </c>
      <c r="E69" s="42" t="s">
        <v>15</v>
      </c>
      <c r="F69" s="47">
        <v>35000</v>
      </c>
      <c r="G69" s="53">
        <v>1004.5</v>
      </c>
      <c r="H69" s="53">
        <v>1064</v>
      </c>
      <c r="I69" s="53"/>
      <c r="J69" s="53">
        <v>25</v>
      </c>
      <c r="K69" s="53">
        <f t="shared" si="47"/>
        <v>2093.5</v>
      </c>
      <c r="L69" s="53">
        <f>+F69-K69</f>
        <v>32906.5</v>
      </c>
      <c r="M69" s="20"/>
    </row>
    <row r="70" spans="1:13" s="22" customFormat="1" ht="18.75" x14ac:dyDescent="0.3">
      <c r="A70" s="27">
        <v>692</v>
      </c>
      <c r="B70" s="28" t="s">
        <v>316</v>
      </c>
      <c r="C70" s="28" t="s">
        <v>38</v>
      </c>
      <c r="D70" s="42" t="s">
        <v>56</v>
      </c>
      <c r="E70" s="42" t="s">
        <v>14</v>
      </c>
      <c r="F70" s="30">
        <v>31500</v>
      </c>
      <c r="G70" s="53">
        <f t="shared" si="45"/>
        <v>904.05</v>
      </c>
      <c r="H70" s="53">
        <f t="shared" si="46"/>
        <v>957.6</v>
      </c>
      <c r="I70" s="53">
        <v>0</v>
      </c>
      <c r="J70" s="53">
        <v>1872.33</v>
      </c>
      <c r="K70" s="53">
        <f t="shared" si="47"/>
        <v>3733.98</v>
      </c>
      <c r="L70" s="53">
        <f t="shared" si="48"/>
        <v>27766.02</v>
      </c>
    </row>
    <row r="71" spans="1:13" s="22" customFormat="1" ht="18.75" x14ac:dyDescent="0.3">
      <c r="A71" s="27" t="s">
        <v>196</v>
      </c>
      <c r="B71" s="28" t="s">
        <v>317</v>
      </c>
      <c r="C71" s="28" t="s">
        <v>181</v>
      </c>
      <c r="D71" s="42" t="s">
        <v>27</v>
      </c>
      <c r="E71" s="42" t="s">
        <v>14</v>
      </c>
      <c r="F71" s="30">
        <v>21500</v>
      </c>
      <c r="G71" s="53">
        <f>+F71*2.87%</f>
        <v>617.04999999999995</v>
      </c>
      <c r="H71" s="53">
        <f>+F71*3.04%</f>
        <v>653.6</v>
      </c>
      <c r="I71" s="53">
        <v>0</v>
      </c>
      <c r="J71" s="53">
        <v>125</v>
      </c>
      <c r="K71" s="53">
        <f>+G71+H71+I71+J71</f>
        <v>1395.65</v>
      </c>
      <c r="L71" s="53">
        <f>+F71-K71</f>
        <v>20104.349999999999</v>
      </c>
    </row>
    <row r="72" spans="1:13" s="22" customFormat="1" ht="19.5" thickBot="1" x14ac:dyDescent="0.35">
      <c r="A72" s="27">
        <v>107</v>
      </c>
      <c r="B72" s="28" t="s">
        <v>57</v>
      </c>
      <c r="C72" s="28" t="s">
        <v>58</v>
      </c>
      <c r="D72" s="42" t="s">
        <v>56</v>
      </c>
      <c r="E72" s="42" t="s">
        <v>14</v>
      </c>
      <c r="F72" s="30">
        <v>16500</v>
      </c>
      <c r="G72" s="53">
        <f t="shared" si="45"/>
        <v>473.55</v>
      </c>
      <c r="H72" s="53">
        <f t="shared" si="46"/>
        <v>501.6</v>
      </c>
      <c r="I72" s="53">
        <v>0</v>
      </c>
      <c r="J72" s="53">
        <v>175</v>
      </c>
      <c r="K72" s="53">
        <f t="shared" si="47"/>
        <v>1150.1500000000001</v>
      </c>
      <c r="L72" s="53">
        <f t="shared" si="48"/>
        <v>15349.85</v>
      </c>
    </row>
    <row r="73" spans="1:13" s="24" customFormat="1" ht="19.5" thickBot="1" x14ac:dyDescent="0.35">
      <c r="A73" s="70"/>
      <c r="B73" s="71"/>
      <c r="C73" s="72">
        <f>+COUNTA(C67:C72)</f>
        <v>6</v>
      </c>
      <c r="D73" s="73"/>
      <c r="E73" s="73"/>
      <c r="F73" s="74">
        <f t="shared" ref="F73:K73" si="49">SUM(F67:F72)</f>
        <v>166000</v>
      </c>
      <c r="G73" s="74">
        <f>SUM(G67:G72)</f>
        <v>4764.2000000000007</v>
      </c>
      <c r="H73" s="74">
        <f t="shared" si="49"/>
        <v>5046.4000000000005</v>
      </c>
      <c r="I73" s="74">
        <f t="shared" si="49"/>
        <v>0</v>
      </c>
      <c r="J73" s="74">
        <f t="shared" si="49"/>
        <v>10363.549999999999</v>
      </c>
      <c r="K73" s="74">
        <f t="shared" si="49"/>
        <v>20174.150000000005</v>
      </c>
      <c r="L73" s="75">
        <f>SUM(L67:L72)</f>
        <v>145825.85</v>
      </c>
    </row>
    <row r="74" spans="1:13" s="22" customFormat="1" ht="19.5" thickBot="1" x14ac:dyDescent="0.35">
      <c r="A74" s="35"/>
      <c r="B74" s="36"/>
      <c r="C74" s="36"/>
      <c r="D74" s="37"/>
      <c r="E74" s="37"/>
      <c r="F74" s="36"/>
      <c r="G74" s="36"/>
      <c r="H74" s="36"/>
      <c r="I74" s="36"/>
      <c r="J74" s="36"/>
      <c r="K74" s="36"/>
      <c r="L74" s="36"/>
    </row>
    <row r="75" spans="1:13" s="22" customFormat="1" ht="19.5" thickBot="1" x14ac:dyDescent="0.35">
      <c r="A75" s="32"/>
      <c r="B75" s="32" t="s">
        <v>327</v>
      </c>
      <c r="C75" s="33"/>
      <c r="D75" s="38"/>
      <c r="E75" s="38"/>
      <c r="F75" s="33"/>
      <c r="G75" s="33"/>
      <c r="H75" s="33"/>
      <c r="I75" s="33"/>
      <c r="J75" s="33"/>
      <c r="K75" s="33"/>
      <c r="L75" s="39"/>
    </row>
    <row r="76" spans="1:13" s="22" customFormat="1" ht="19.5" thickBot="1" x14ac:dyDescent="0.35">
      <c r="A76" s="76" t="s">
        <v>59</v>
      </c>
      <c r="B76" s="80" t="s">
        <v>318</v>
      </c>
      <c r="C76" s="80" t="s">
        <v>65</v>
      </c>
      <c r="D76" s="81" t="s">
        <v>35</v>
      </c>
      <c r="E76" s="81" t="s">
        <v>14</v>
      </c>
      <c r="F76" s="82">
        <v>55000</v>
      </c>
      <c r="G76" s="69">
        <f t="shared" ref="G76" si="50">+F76*2.87%</f>
        <v>1578.5</v>
      </c>
      <c r="H76" s="69">
        <f t="shared" ref="H76" si="51">+F76*3.04%</f>
        <v>1672</v>
      </c>
      <c r="I76" s="69">
        <v>2332.81</v>
      </c>
      <c r="J76" s="69">
        <v>1687.45</v>
      </c>
      <c r="K76" s="69">
        <f t="shared" ref="K76" si="52">+G76+H76+I76+J76</f>
        <v>7270.7599999999993</v>
      </c>
      <c r="L76" s="69">
        <f t="shared" ref="L76" si="53">+F76-K76</f>
        <v>47729.24</v>
      </c>
    </row>
    <row r="77" spans="1:13" s="22" customFormat="1" ht="19.5" thickBot="1" x14ac:dyDescent="0.35">
      <c r="A77" s="70"/>
      <c r="B77" s="71"/>
      <c r="C77" s="72">
        <f>+COUNTA(C75:C76)</f>
        <v>1</v>
      </c>
      <c r="D77" s="73"/>
      <c r="E77" s="73"/>
      <c r="F77" s="74">
        <f t="shared" ref="F77:L77" si="54">SUM(F76)</f>
        <v>55000</v>
      </c>
      <c r="G77" s="74">
        <f t="shared" si="54"/>
        <v>1578.5</v>
      </c>
      <c r="H77" s="74">
        <f t="shared" si="54"/>
        <v>1672</v>
      </c>
      <c r="I77" s="74">
        <f t="shared" si="54"/>
        <v>2332.81</v>
      </c>
      <c r="J77" s="74">
        <f t="shared" si="54"/>
        <v>1687.45</v>
      </c>
      <c r="K77" s="74">
        <f t="shared" si="54"/>
        <v>7270.7599999999993</v>
      </c>
      <c r="L77" s="75">
        <f t="shared" si="54"/>
        <v>47729.24</v>
      </c>
    </row>
    <row r="78" spans="1:13" s="22" customFormat="1" ht="19.5" thickBot="1" x14ac:dyDescent="0.35">
      <c r="A78" s="35"/>
      <c r="B78" s="36"/>
      <c r="C78" s="36"/>
      <c r="D78" s="37"/>
      <c r="E78" s="37"/>
      <c r="F78" s="36"/>
      <c r="G78" s="36"/>
      <c r="H78" s="36"/>
      <c r="I78" s="36"/>
      <c r="J78" s="36"/>
      <c r="K78" s="36"/>
      <c r="L78" s="36"/>
    </row>
    <row r="79" spans="1:13" s="22" customFormat="1" ht="19.5" thickBot="1" x14ac:dyDescent="0.35">
      <c r="A79" s="91"/>
      <c r="B79" s="32" t="s">
        <v>402</v>
      </c>
      <c r="C79" s="33"/>
      <c r="D79" s="38"/>
      <c r="E79" s="38"/>
      <c r="F79" s="33"/>
      <c r="G79" s="33"/>
      <c r="H79" s="33"/>
      <c r="I79" s="33"/>
      <c r="J79" s="33"/>
      <c r="K79" s="33"/>
      <c r="L79" s="39"/>
    </row>
    <row r="80" spans="1:13" s="22" customFormat="1" ht="18.75" x14ac:dyDescent="0.3">
      <c r="A80" s="27" t="s">
        <v>60</v>
      </c>
      <c r="B80" s="28" t="s">
        <v>61</v>
      </c>
      <c r="C80" s="28" t="s">
        <v>65</v>
      </c>
      <c r="D80" s="42" t="s">
        <v>27</v>
      </c>
      <c r="E80" s="42" t="s">
        <v>15</v>
      </c>
      <c r="F80" s="30">
        <v>35000</v>
      </c>
      <c r="G80" s="53">
        <f t="shared" ref="G80:G82" si="55">+F80*2.87%</f>
        <v>1004.5</v>
      </c>
      <c r="H80" s="53">
        <f t="shared" ref="H80:H82" si="56">+F80*3.04%</f>
        <v>1064</v>
      </c>
      <c r="I80" s="53">
        <v>0</v>
      </c>
      <c r="J80" s="53">
        <v>14992.9</v>
      </c>
      <c r="K80" s="53">
        <f t="shared" ref="K80:K82" si="57">+G80+H80+I80+J80</f>
        <v>17061.400000000001</v>
      </c>
      <c r="L80" s="53">
        <f t="shared" ref="L80:L81" si="58">+F80-K80</f>
        <v>17938.599999999999</v>
      </c>
      <c r="M80" s="23"/>
    </row>
    <row r="81" spans="1:13" s="22" customFormat="1" ht="18.75" x14ac:dyDescent="0.3">
      <c r="A81" s="27" t="s">
        <v>63</v>
      </c>
      <c r="B81" s="28" t="s">
        <v>280</v>
      </c>
      <c r="C81" s="28" t="s">
        <v>64</v>
      </c>
      <c r="D81" s="42" t="s">
        <v>35</v>
      </c>
      <c r="E81" s="42" t="s">
        <v>14</v>
      </c>
      <c r="F81" s="30">
        <v>31500</v>
      </c>
      <c r="G81" s="53">
        <f t="shared" si="55"/>
        <v>904.05</v>
      </c>
      <c r="H81" s="53">
        <f t="shared" si="56"/>
        <v>957.6</v>
      </c>
      <c r="I81" s="53">
        <v>0</v>
      </c>
      <c r="J81" s="53">
        <v>8401.27</v>
      </c>
      <c r="K81" s="53">
        <f t="shared" si="57"/>
        <v>10262.92</v>
      </c>
      <c r="L81" s="53">
        <f t="shared" si="58"/>
        <v>21237.08</v>
      </c>
    </row>
    <row r="82" spans="1:13" s="22" customFormat="1" ht="19.5" thickBot="1" x14ac:dyDescent="0.35">
      <c r="A82" s="76" t="s">
        <v>62</v>
      </c>
      <c r="B82" s="80" t="s">
        <v>66</v>
      </c>
      <c r="C82" s="80" t="s">
        <v>67</v>
      </c>
      <c r="D82" s="81" t="s">
        <v>27</v>
      </c>
      <c r="E82" s="81" t="s">
        <v>15</v>
      </c>
      <c r="F82" s="82">
        <v>26250</v>
      </c>
      <c r="G82" s="69">
        <f t="shared" si="55"/>
        <v>753.375</v>
      </c>
      <c r="H82" s="69">
        <f t="shared" si="56"/>
        <v>798</v>
      </c>
      <c r="I82" s="69">
        <v>0</v>
      </c>
      <c r="J82" s="69">
        <v>2746</v>
      </c>
      <c r="K82" s="69">
        <f t="shared" si="57"/>
        <v>4297.375</v>
      </c>
      <c r="L82" s="53">
        <v>21952.62</v>
      </c>
    </row>
    <row r="83" spans="1:13" s="22" customFormat="1" ht="19.5" thickBot="1" x14ac:dyDescent="0.35">
      <c r="A83" s="70"/>
      <c r="B83" s="71"/>
      <c r="C83" s="72">
        <f>+COUNTA(C80:C82)</f>
        <v>3</v>
      </c>
      <c r="D83" s="73"/>
      <c r="E83" s="73"/>
      <c r="F83" s="74">
        <f t="shared" ref="F83:L83" si="59">SUM(F80:F82)</f>
        <v>92750</v>
      </c>
      <c r="G83" s="74">
        <f t="shared" si="59"/>
        <v>2661.9250000000002</v>
      </c>
      <c r="H83" s="74">
        <f t="shared" si="59"/>
        <v>2819.6</v>
      </c>
      <c r="I83" s="74">
        <f t="shared" si="59"/>
        <v>0</v>
      </c>
      <c r="J83" s="74">
        <f t="shared" si="59"/>
        <v>26140.17</v>
      </c>
      <c r="K83" s="74">
        <f t="shared" si="59"/>
        <v>31621.695</v>
      </c>
      <c r="L83" s="75">
        <f t="shared" si="59"/>
        <v>61128.3</v>
      </c>
    </row>
    <row r="84" spans="1:13" s="22" customFormat="1" ht="19.5" thickBot="1" x14ac:dyDescent="0.35">
      <c r="A84" s="35"/>
      <c r="B84" s="36"/>
      <c r="C84" s="36"/>
      <c r="D84" s="37"/>
      <c r="E84" s="37"/>
      <c r="F84" s="36"/>
      <c r="G84" s="36"/>
      <c r="H84" s="36"/>
      <c r="I84" s="36"/>
      <c r="J84" s="36"/>
      <c r="K84" s="36"/>
      <c r="L84" s="36"/>
    </row>
    <row r="85" spans="1:13" s="22" customFormat="1" ht="19.5" thickBot="1" x14ac:dyDescent="0.35">
      <c r="A85" s="91"/>
      <c r="B85" s="32" t="s">
        <v>326</v>
      </c>
      <c r="C85" s="33"/>
      <c r="D85" s="38"/>
      <c r="E85" s="38"/>
      <c r="F85" s="33"/>
      <c r="G85" s="33"/>
      <c r="H85" s="33"/>
      <c r="I85" s="33"/>
      <c r="J85" s="33"/>
      <c r="K85" s="33"/>
      <c r="L85" s="39"/>
    </row>
    <row r="86" spans="1:13" s="22" customFormat="1" ht="19.5" thickBot="1" x14ac:dyDescent="0.35">
      <c r="A86" s="76" t="s">
        <v>68</v>
      </c>
      <c r="B86" s="80" t="s">
        <v>319</v>
      </c>
      <c r="C86" s="80" t="s">
        <v>320</v>
      </c>
      <c r="D86" s="81" t="s">
        <v>35</v>
      </c>
      <c r="E86" s="81" t="s">
        <v>69</v>
      </c>
      <c r="F86" s="82">
        <v>30000</v>
      </c>
      <c r="G86" s="69">
        <f t="shared" ref="G86" si="60">+F86*2.87%</f>
        <v>861</v>
      </c>
      <c r="H86" s="69">
        <f t="shared" ref="H86" si="61">+F86*3.04%</f>
        <v>912</v>
      </c>
      <c r="I86" s="69">
        <v>0</v>
      </c>
      <c r="J86" s="69">
        <v>7219.91</v>
      </c>
      <c r="K86" s="69">
        <f t="shared" ref="K86" si="62">+G86+H86+I86+J86</f>
        <v>8992.91</v>
      </c>
      <c r="L86" s="69">
        <f t="shared" ref="L86" si="63">+F86-K86</f>
        <v>21007.09</v>
      </c>
      <c r="M86" s="23"/>
    </row>
    <row r="87" spans="1:13" s="22" customFormat="1" ht="19.5" thickBot="1" x14ac:dyDescent="0.35">
      <c r="A87" s="70"/>
      <c r="B87" s="71"/>
      <c r="C87" s="72">
        <f>+COUNTA(C85:C86)</f>
        <v>1</v>
      </c>
      <c r="D87" s="73"/>
      <c r="E87" s="73"/>
      <c r="F87" s="74">
        <f t="shared" ref="F87:L87" si="64">SUM(F86)</f>
        <v>30000</v>
      </c>
      <c r="G87" s="74">
        <f t="shared" si="64"/>
        <v>861</v>
      </c>
      <c r="H87" s="74">
        <f t="shared" si="64"/>
        <v>912</v>
      </c>
      <c r="I87" s="74">
        <f t="shared" si="64"/>
        <v>0</v>
      </c>
      <c r="J87" s="74">
        <f t="shared" si="64"/>
        <v>7219.91</v>
      </c>
      <c r="K87" s="74">
        <f t="shared" si="64"/>
        <v>8992.91</v>
      </c>
      <c r="L87" s="75">
        <f t="shared" si="64"/>
        <v>21007.09</v>
      </c>
    </row>
    <row r="88" spans="1:13" s="54" customFormat="1" ht="18.75" x14ac:dyDescent="0.3">
      <c r="A88" s="55"/>
      <c r="B88" s="56"/>
      <c r="C88" s="61"/>
      <c r="D88" s="57"/>
      <c r="E88" s="57"/>
      <c r="F88" s="58"/>
      <c r="G88" s="58"/>
      <c r="H88" s="58"/>
      <c r="I88" s="58"/>
      <c r="J88" s="58"/>
      <c r="K88" s="58"/>
      <c r="L88" s="58"/>
    </row>
    <row r="89" spans="1:13" s="54" customFormat="1" ht="18.75" x14ac:dyDescent="0.3">
      <c r="A89" s="55"/>
      <c r="B89" s="56"/>
      <c r="C89" s="61"/>
      <c r="D89" s="57"/>
      <c r="E89" s="57"/>
      <c r="F89" s="58"/>
      <c r="G89" s="58"/>
      <c r="H89" s="58"/>
      <c r="I89" s="58"/>
      <c r="J89" s="58"/>
      <c r="K89" s="58"/>
      <c r="L89" s="58"/>
    </row>
    <row r="90" spans="1:13" s="22" customFormat="1" ht="19.5" thickBot="1" x14ac:dyDescent="0.35">
      <c r="A90" s="35"/>
      <c r="B90" s="36"/>
      <c r="C90" s="36"/>
      <c r="D90" s="37"/>
      <c r="E90" s="37"/>
      <c r="F90" s="36"/>
      <c r="G90" s="36"/>
      <c r="H90" s="36"/>
      <c r="I90" s="36"/>
      <c r="J90" s="36"/>
      <c r="K90" s="36"/>
      <c r="L90" s="36"/>
    </row>
    <row r="91" spans="1:13" s="22" customFormat="1" ht="19.5" thickBot="1" x14ac:dyDescent="0.35">
      <c r="A91" s="32"/>
      <c r="B91" s="32" t="s">
        <v>325</v>
      </c>
      <c r="C91" s="33"/>
      <c r="D91" s="38"/>
      <c r="E91" s="38"/>
      <c r="F91" s="33"/>
      <c r="G91" s="33"/>
      <c r="H91" s="33"/>
      <c r="I91" s="33"/>
      <c r="J91" s="33"/>
      <c r="K91" s="33"/>
      <c r="L91" s="39"/>
    </row>
    <row r="92" spans="1:13" s="22" customFormat="1" ht="18.75" x14ac:dyDescent="0.3">
      <c r="A92" s="27" t="s">
        <v>71</v>
      </c>
      <c r="B92" s="28" t="s">
        <v>321</v>
      </c>
      <c r="C92" s="28" t="s">
        <v>72</v>
      </c>
      <c r="D92" s="42" t="s">
        <v>48</v>
      </c>
      <c r="E92" s="42" t="s">
        <v>15</v>
      </c>
      <c r="F92" s="30">
        <v>26250</v>
      </c>
      <c r="G92" s="53">
        <f t="shared" ref="G92:G115" si="65">+F92*2.87%</f>
        <v>753.375</v>
      </c>
      <c r="H92" s="53">
        <f t="shared" ref="H92:H115" si="66">+F92*3.04%</f>
        <v>798</v>
      </c>
      <c r="I92" s="53">
        <v>0</v>
      </c>
      <c r="J92" s="53">
        <v>3816.56</v>
      </c>
      <c r="K92" s="53">
        <f t="shared" ref="K92:K115" si="67">+G92+H92+I92+J92</f>
        <v>5367.9349999999995</v>
      </c>
      <c r="L92" s="53">
        <v>20882.060000000001</v>
      </c>
    </row>
    <row r="93" spans="1:13" s="22" customFormat="1" ht="18.75" x14ac:dyDescent="0.3">
      <c r="A93" s="27" t="s">
        <v>70</v>
      </c>
      <c r="B93" s="28" t="s">
        <v>73</v>
      </c>
      <c r="C93" s="28" t="s">
        <v>74</v>
      </c>
      <c r="D93" s="42" t="s">
        <v>48</v>
      </c>
      <c r="E93" s="42" t="s">
        <v>15</v>
      </c>
      <c r="F93" s="30">
        <v>35000</v>
      </c>
      <c r="G93" s="53">
        <f t="shared" si="65"/>
        <v>1004.5</v>
      </c>
      <c r="H93" s="53">
        <f t="shared" si="66"/>
        <v>1064</v>
      </c>
      <c r="I93" s="53">
        <v>0</v>
      </c>
      <c r="J93" s="53">
        <v>11111.34</v>
      </c>
      <c r="K93" s="53">
        <f t="shared" si="67"/>
        <v>13179.84</v>
      </c>
      <c r="L93" s="53">
        <f t="shared" ref="L93:L115" si="68">+F93-K93</f>
        <v>21820.16</v>
      </c>
    </row>
    <row r="94" spans="1:13" s="22" customFormat="1" ht="18.75" x14ac:dyDescent="0.3">
      <c r="A94" s="27" t="s">
        <v>75</v>
      </c>
      <c r="B94" s="28" t="s">
        <v>322</v>
      </c>
      <c r="C94" s="28" t="s">
        <v>76</v>
      </c>
      <c r="D94" s="42" t="s">
        <v>48</v>
      </c>
      <c r="E94" s="42" t="s">
        <v>15</v>
      </c>
      <c r="F94" s="30">
        <v>40000</v>
      </c>
      <c r="G94" s="53">
        <f t="shared" si="65"/>
        <v>1148</v>
      </c>
      <c r="H94" s="53">
        <f t="shared" si="66"/>
        <v>1216</v>
      </c>
      <c r="I94" s="53">
        <v>442.65</v>
      </c>
      <c r="J94" s="53">
        <v>125</v>
      </c>
      <c r="K94" s="53">
        <f t="shared" si="67"/>
        <v>2931.65</v>
      </c>
      <c r="L94" s="53">
        <f t="shared" si="68"/>
        <v>37068.35</v>
      </c>
    </row>
    <row r="95" spans="1:13" s="22" customFormat="1" ht="18.75" x14ac:dyDescent="0.3">
      <c r="A95" s="27" t="s">
        <v>98</v>
      </c>
      <c r="B95" s="28" t="s">
        <v>278</v>
      </c>
      <c r="C95" s="28" t="s">
        <v>181</v>
      </c>
      <c r="D95" s="42" t="s">
        <v>27</v>
      </c>
      <c r="E95" s="42" t="s">
        <v>14</v>
      </c>
      <c r="F95" s="30">
        <v>21450</v>
      </c>
      <c r="G95" s="53">
        <f>+F95*2.87%</f>
        <v>615.61500000000001</v>
      </c>
      <c r="H95" s="53">
        <f>+F95*3.04%</f>
        <v>652.08000000000004</v>
      </c>
      <c r="I95" s="53">
        <v>0</v>
      </c>
      <c r="J95" s="53">
        <v>25</v>
      </c>
      <c r="K95" s="53">
        <f>+G95+H95+I95+J95</f>
        <v>1292.6950000000002</v>
      </c>
      <c r="L95" s="53">
        <v>20157.3</v>
      </c>
    </row>
    <row r="96" spans="1:13" s="22" customFormat="1" ht="18.75" x14ac:dyDescent="0.3">
      <c r="A96" s="27" t="s">
        <v>77</v>
      </c>
      <c r="B96" s="28" t="s">
        <v>78</v>
      </c>
      <c r="C96" s="28" t="s">
        <v>79</v>
      </c>
      <c r="D96" s="42" t="s">
        <v>48</v>
      </c>
      <c r="E96" s="42" t="s">
        <v>15</v>
      </c>
      <c r="F96" s="30">
        <v>15000</v>
      </c>
      <c r="G96" s="53">
        <f t="shared" si="65"/>
        <v>430.5</v>
      </c>
      <c r="H96" s="53">
        <f t="shared" si="66"/>
        <v>456</v>
      </c>
      <c r="I96" s="53">
        <v>0</v>
      </c>
      <c r="J96" s="53">
        <v>125</v>
      </c>
      <c r="K96" s="53">
        <f t="shared" si="67"/>
        <v>1011.5</v>
      </c>
      <c r="L96" s="53">
        <f t="shared" si="68"/>
        <v>13988.5</v>
      </c>
    </row>
    <row r="97" spans="1:12" s="22" customFormat="1" ht="18.75" x14ac:dyDescent="0.3">
      <c r="A97" s="27" t="s">
        <v>80</v>
      </c>
      <c r="B97" s="28" t="s">
        <v>323</v>
      </c>
      <c r="C97" s="28" t="s">
        <v>79</v>
      </c>
      <c r="D97" s="42" t="s">
        <v>48</v>
      </c>
      <c r="E97" s="42" t="s">
        <v>15</v>
      </c>
      <c r="F97" s="30">
        <v>20000</v>
      </c>
      <c r="G97" s="53">
        <f t="shared" si="65"/>
        <v>574</v>
      </c>
      <c r="H97" s="53">
        <f t="shared" si="66"/>
        <v>608</v>
      </c>
      <c r="I97" s="53">
        <v>0</v>
      </c>
      <c r="J97" s="53">
        <v>12076.89</v>
      </c>
      <c r="K97" s="53">
        <f t="shared" si="67"/>
        <v>13258.89</v>
      </c>
      <c r="L97" s="53">
        <f t="shared" si="68"/>
        <v>6741.1100000000006</v>
      </c>
    </row>
    <row r="98" spans="1:12" s="22" customFormat="1" ht="18.75" x14ac:dyDescent="0.3">
      <c r="A98" s="27" t="s">
        <v>81</v>
      </c>
      <c r="B98" s="28" t="s">
        <v>82</v>
      </c>
      <c r="C98" s="28" t="s">
        <v>79</v>
      </c>
      <c r="D98" s="42" t="s">
        <v>48</v>
      </c>
      <c r="E98" s="42" t="s">
        <v>15</v>
      </c>
      <c r="F98" s="30">
        <v>25000</v>
      </c>
      <c r="G98" s="53">
        <f t="shared" si="65"/>
        <v>717.5</v>
      </c>
      <c r="H98" s="53">
        <f t="shared" si="66"/>
        <v>760</v>
      </c>
      <c r="I98" s="53">
        <v>0</v>
      </c>
      <c r="J98" s="53">
        <v>13895.05</v>
      </c>
      <c r="K98" s="53">
        <f t="shared" si="67"/>
        <v>15372.55</v>
      </c>
      <c r="L98" s="53">
        <f t="shared" si="68"/>
        <v>9627.4500000000007</v>
      </c>
    </row>
    <row r="99" spans="1:12" s="22" customFormat="1" ht="18.75" x14ac:dyDescent="0.3">
      <c r="A99" s="27" t="s">
        <v>83</v>
      </c>
      <c r="B99" s="28" t="s">
        <v>410</v>
      </c>
      <c r="C99" s="28" t="s">
        <v>79</v>
      </c>
      <c r="D99" s="42" t="s">
        <v>48</v>
      </c>
      <c r="E99" s="42" t="s">
        <v>15</v>
      </c>
      <c r="F99" s="30">
        <v>18700</v>
      </c>
      <c r="G99" s="53">
        <f t="shared" si="65"/>
        <v>536.68999999999994</v>
      </c>
      <c r="H99" s="53">
        <f t="shared" si="66"/>
        <v>568.48</v>
      </c>
      <c r="I99" s="53">
        <v>0</v>
      </c>
      <c r="J99" s="53">
        <v>3084</v>
      </c>
      <c r="K99" s="53">
        <f t="shared" si="67"/>
        <v>4189.17</v>
      </c>
      <c r="L99" s="53">
        <f t="shared" si="68"/>
        <v>14510.83</v>
      </c>
    </row>
    <row r="100" spans="1:12" s="22" customFormat="1" ht="18.75" x14ac:dyDescent="0.3">
      <c r="A100" s="27" t="s">
        <v>84</v>
      </c>
      <c r="B100" s="28" t="s">
        <v>85</v>
      </c>
      <c r="C100" s="28" t="s">
        <v>79</v>
      </c>
      <c r="D100" s="42" t="s">
        <v>48</v>
      </c>
      <c r="E100" s="42" t="s">
        <v>15</v>
      </c>
      <c r="F100" s="30">
        <v>12000</v>
      </c>
      <c r="G100" s="53">
        <f t="shared" si="65"/>
        <v>344.4</v>
      </c>
      <c r="H100" s="53">
        <f t="shared" si="66"/>
        <v>364.8</v>
      </c>
      <c r="I100" s="53">
        <v>0</v>
      </c>
      <c r="J100" s="53">
        <v>9039.35</v>
      </c>
      <c r="K100" s="53">
        <f t="shared" si="67"/>
        <v>9748.5500000000011</v>
      </c>
      <c r="L100" s="53">
        <f t="shared" si="68"/>
        <v>2251.4499999999989</v>
      </c>
    </row>
    <row r="101" spans="1:12" s="22" customFormat="1" ht="18.75" x14ac:dyDescent="0.3">
      <c r="A101" s="27" t="s">
        <v>106</v>
      </c>
      <c r="B101" s="28" t="s">
        <v>107</v>
      </c>
      <c r="C101" s="28" t="s">
        <v>115</v>
      </c>
      <c r="D101" s="42" t="s">
        <v>48</v>
      </c>
      <c r="E101" s="42" t="s">
        <v>15</v>
      </c>
      <c r="F101" s="30">
        <v>22000</v>
      </c>
      <c r="G101" s="53">
        <f t="shared" si="65"/>
        <v>631.4</v>
      </c>
      <c r="H101" s="53">
        <f t="shared" si="66"/>
        <v>668.8</v>
      </c>
      <c r="I101" s="53">
        <v>0</v>
      </c>
      <c r="J101" s="53">
        <v>2071</v>
      </c>
      <c r="K101" s="53">
        <f t="shared" si="67"/>
        <v>3371.2</v>
      </c>
      <c r="L101" s="53">
        <f t="shared" si="68"/>
        <v>18628.8</v>
      </c>
    </row>
    <row r="102" spans="1:12" s="22" customFormat="1" ht="18.75" x14ac:dyDescent="0.3">
      <c r="A102" s="27" t="s">
        <v>86</v>
      </c>
      <c r="B102" s="28" t="s">
        <v>87</v>
      </c>
      <c r="C102" s="28" t="s">
        <v>88</v>
      </c>
      <c r="D102" s="42" t="s">
        <v>35</v>
      </c>
      <c r="E102" s="42" t="s">
        <v>15</v>
      </c>
      <c r="F102" s="30">
        <v>15400</v>
      </c>
      <c r="G102" s="53">
        <f t="shared" si="65"/>
        <v>441.98</v>
      </c>
      <c r="H102" s="53">
        <f t="shared" si="66"/>
        <v>468.16</v>
      </c>
      <c r="I102" s="53">
        <v>0</v>
      </c>
      <c r="J102" s="53">
        <v>5675.12</v>
      </c>
      <c r="K102" s="53">
        <f t="shared" si="67"/>
        <v>6585.26</v>
      </c>
      <c r="L102" s="53">
        <f t="shared" si="68"/>
        <v>8814.74</v>
      </c>
    </row>
    <row r="103" spans="1:12" s="22" customFormat="1" ht="18.75" x14ac:dyDescent="0.3">
      <c r="A103" s="27" t="s">
        <v>89</v>
      </c>
      <c r="B103" s="28" t="s">
        <v>90</v>
      </c>
      <c r="C103" s="28" t="s">
        <v>88</v>
      </c>
      <c r="D103" s="42" t="s">
        <v>48</v>
      </c>
      <c r="E103" s="42" t="s">
        <v>14</v>
      </c>
      <c r="F103" s="30">
        <v>15400</v>
      </c>
      <c r="G103" s="53">
        <f t="shared" si="65"/>
        <v>441.98</v>
      </c>
      <c r="H103" s="53">
        <f t="shared" si="66"/>
        <v>468.16</v>
      </c>
      <c r="I103" s="53">
        <v>0</v>
      </c>
      <c r="J103" s="53">
        <v>8156.02</v>
      </c>
      <c r="K103" s="53">
        <f t="shared" si="67"/>
        <v>9066.16</v>
      </c>
      <c r="L103" s="53">
        <f t="shared" si="68"/>
        <v>6333.84</v>
      </c>
    </row>
    <row r="104" spans="1:12" s="22" customFormat="1" ht="18.75" x14ac:dyDescent="0.3">
      <c r="A104" s="27" t="s">
        <v>93</v>
      </c>
      <c r="B104" s="28" t="s">
        <v>411</v>
      </c>
      <c r="C104" s="28" t="s">
        <v>88</v>
      </c>
      <c r="D104" s="42" t="s">
        <v>35</v>
      </c>
      <c r="E104" s="42" t="s">
        <v>14</v>
      </c>
      <c r="F104" s="30">
        <v>15400</v>
      </c>
      <c r="G104" s="53">
        <f t="shared" si="65"/>
        <v>441.98</v>
      </c>
      <c r="H104" s="53">
        <f t="shared" si="66"/>
        <v>468.16</v>
      </c>
      <c r="I104" s="53">
        <v>0</v>
      </c>
      <c r="J104" s="53">
        <v>10328.34</v>
      </c>
      <c r="K104" s="53">
        <f t="shared" si="67"/>
        <v>11238.48</v>
      </c>
      <c r="L104" s="53">
        <f t="shared" si="68"/>
        <v>4161.5200000000004</v>
      </c>
    </row>
    <row r="105" spans="1:12" s="22" customFormat="1" ht="18.75" x14ac:dyDescent="0.3">
      <c r="A105" s="27" t="s">
        <v>94</v>
      </c>
      <c r="B105" s="28" t="s">
        <v>95</v>
      </c>
      <c r="C105" s="28" t="s">
        <v>88</v>
      </c>
      <c r="D105" s="42" t="s">
        <v>48</v>
      </c>
      <c r="E105" s="42" t="s">
        <v>14</v>
      </c>
      <c r="F105" s="30">
        <v>15400</v>
      </c>
      <c r="G105" s="53">
        <f t="shared" si="65"/>
        <v>441.98</v>
      </c>
      <c r="H105" s="53">
        <f t="shared" si="66"/>
        <v>468.16</v>
      </c>
      <c r="I105" s="53">
        <v>0</v>
      </c>
      <c r="J105" s="53">
        <v>225</v>
      </c>
      <c r="K105" s="53">
        <f t="shared" si="67"/>
        <v>1135.1400000000001</v>
      </c>
      <c r="L105" s="53">
        <f t="shared" si="68"/>
        <v>14264.86</v>
      </c>
    </row>
    <row r="106" spans="1:12" s="54" customFormat="1" ht="18.75" x14ac:dyDescent="0.3">
      <c r="A106" s="27" t="s">
        <v>96</v>
      </c>
      <c r="B106" s="28" t="s">
        <v>338</v>
      </c>
      <c r="C106" s="28" t="s">
        <v>88</v>
      </c>
      <c r="D106" s="42" t="s">
        <v>48</v>
      </c>
      <c r="E106" s="42" t="s">
        <v>14</v>
      </c>
      <c r="F106" s="30">
        <v>12000</v>
      </c>
      <c r="G106" s="53">
        <f t="shared" si="65"/>
        <v>344.4</v>
      </c>
      <c r="H106" s="53">
        <f t="shared" si="66"/>
        <v>364.8</v>
      </c>
      <c r="I106" s="53">
        <v>0</v>
      </c>
      <c r="J106" s="53">
        <v>1305.17</v>
      </c>
      <c r="K106" s="53">
        <f t="shared" si="67"/>
        <v>2014.3700000000001</v>
      </c>
      <c r="L106" s="53">
        <f t="shared" si="68"/>
        <v>9985.6299999999992</v>
      </c>
    </row>
    <row r="107" spans="1:12" s="22" customFormat="1" ht="18.75" x14ac:dyDescent="0.3">
      <c r="A107" s="27" t="s">
        <v>97</v>
      </c>
      <c r="B107" s="28" t="s">
        <v>412</v>
      </c>
      <c r="C107" s="28" t="s">
        <v>88</v>
      </c>
      <c r="D107" s="42" t="s">
        <v>48</v>
      </c>
      <c r="E107" s="42" t="s">
        <v>14</v>
      </c>
      <c r="F107" s="30">
        <v>12500</v>
      </c>
      <c r="G107" s="53">
        <f t="shared" si="65"/>
        <v>358.75</v>
      </c>
      <c r="H107" s="53">
        <f t="shared" si="66"/>
        <v>380</v>
      </c>
      <c r="I107" s="53">
        <v>0</v>
      </c>
      <c r="J107" s="53">
        <v>1737.67</v>
      </c>
      <c r="K107" s="53">
        <f t="shared" si="67"/>
        <v>2476.42</v>
      </c>
      <c r="L107" s="53">
        <f t="shared" si="68"/>
        <v>10023.58</v>
      </c>
    </row>
    <row r="108" spans="1:12" s="22" customFormat="1" ht="18.75" x14ac:dyDescent="0.3">
      <c r="A108" s="27" t="s">
        <v>98</v>
      </c>
      <c r="B108" s="28" t="s">
        <v>337</v>
      </c>
      <c r="C108" s="28" t="s">
        <v>88</v>
      </c>
      <c r="D108" s="42" t="s">
        <v>48</v>
      </c>
      <c r="E108" s="42" t="s">
        <v>14</v>
      </c>
      <c r="F108" s="30">
        <v>12500</v>
      </c>
      <c r="G108" s="53">
        <f t="shared" si="65"/>
        <v>358.75</v>
      </c>
      <c r="H108" s="53">
        <f t="shared" si="66"/>
        <v>380</v>
      </c>
      <c r="I108" s="53">
        <v>0</v>
      </c>
      <c r="J108" s="53">
        <v>3421</v>
      </c>
      <c r="K108" s="53">
        <f t="shared" si="67"/>
        <v>4159.75</v>
      </c>
      <c r="L108" s="53">
        <f t="shared" si="68"/>
        <v>8340.25</v>
      </c>
    </row>
    <row r="109" spans="1:12" s="22" customFormat="1" ht="18.75" x14ac:dyDescent="0.3">
      <c r="A109" s="27" t="s">
        <v>99</v>
      </c>
      <c r="B109" s="28" t="s">
        <v>100</v>
      </c>
      <c r="C109" s="28" t="s">
        <v>88</v>
      </c>
      <c r="D109" s="42" t="s">
        <v>48</v>
      </c>
      <c r="E109" s="42" t="s">
        <v>15</v>
      </c>
      <c r="F109" s="30">
        <v>15400</v>
      </c>
      <c r="G109" s="53">
        <f t="shared" si="65"/>
        <v>441.98</v>
      </c>
      <c r="H109" s="53">
        <f t="shared" si="66"/>
        <v>468.16</v>
      </c>
      <c r="I109" s="53">
        <v>0</v>
      </c>
      <c r="J109" s="53">
        <v>1866</v>
      </c>
      <c r="K109" s="53">
        <f t="shared" si="67"/>
        <v>2776.1400000000003</v>
      </c>
      <c r="L109" s="53">
        <f t="shared" si="68"/>
        <v>12623.86</v>
      </c>
    </row>
    <row r="110" spans="1:12" s="22" customFormat="1" ht="18.75" x14ac:dyDescent="0.3">
      <c r="A110" s="27" t="s">
        <v>101</v>
      </c>
      <c r="B110" s="28" t="s">
        <v>407</v>
      </c>
      <c r="C110" s="28" t="s">
        <v>88</v>
      </c>
      <c r="D110" s="42" t="s">
        <v>48</v>
      </c>
      <c r="E110" s="42" t="s">
        <v>14</v>
      </c>
      <c r="F110" s="30">
        <v>12500</v>
      </c>
      <c r="G110" s="53">
        <f t="shared" si="65"/>
        <v>358.75</v>
      </c>
      <c r="H110" s="53">
        <f t="shared" si="66"/>
        <v>380</v>
      </c>
      <c r="I110" s="53">
        <v>0</v>
      </c>
      <c r="J110" s="53">
        <v>591.66999999999996</v>
      </c>
      <c r="K110" s="53">
        <f t="shared" si="67"/>
        <v>1330.42</v>
      </c>
      <c r="L110" s="53">
        <f t="shared" si="68"/>
        <v>11169.58</v>
      </c>
    </row>
    <row r="111" spans="1:12" s="22" customFormat="1" ht="18.75" x14ac:dyDescent="0.3">
      <c r="A111" s="27" t="s">
        <v>102</v>
      </c>
      <c r="B111" s="28" t="s">
        <v>103</v>
      </c>
      <c r="C111" s="28" t="s">
        <v>88</v>
      </c>
      <c r="D111" s="42" t="s">
        <v>48</v>
      </c>
      <c r="E111" s="42" t="s">
        <v>15</v>
      </c>
      <c r="F111" s="30">
        <v>12500</v>
      </c>
      <c r="G111" s="53">
        <f t="shared" si="65"/>
        <v>358.75</v>
      </c>
      <c r="H111" s="53">
        <f t="shared" si="66"/>
        <v>380</v>
      </c>
      <c r="I111" s="53">
        <v>0</v>
      </c>
      <c r="J111" s="53">
        <v>2071</v>
      </c>
      <c r="K111" s="53">
        <f t="shared" si="67"/>
        <v>2809.75</v>
      </c>
      <c r="L111" s="53">
        <f t="shared" si="68"/>
        <v>9690.25</v>
      </c>
    </row>
    <row r="112" spans="1:12" s="22" customFormat="1" ht="18.75" x14ac:dyDescent="0.3">
      <c r="A112" s="27" t="s">
        <v>104</v>
      </c>
      <c r="B112" s="28" t="s">
        <v>105</v>
      </c>
      <c r="C112" s="28" t="s">
        <v>88</v>
      </c>
      <c r="D112" s="42" t="s">
        <v>48</v>
      </c>
      <c r="E112" s="42" t="s">
        <v>14</v>
      </c>
      <c r="F112" s="30">
        <v>15400</v>
      </c>
      <c r="G112" s="53">
        <f t="shared" si="65"/>
        <v>441.98</v>
      </c>
      <c r="H112" s="53">
        <f t="shared" si="66"/>
        <v>468.16</v>
      </c>
      <c r="I112" s="53">
        <v>0</v>
      </c>
      <c r="J112" s="53">
        <v>865</v>
      </c>
      <c r="K112" s="53">
        <f t="shared" si="67"/>
        <v>1775.14</v>
      </c>
      <c r="L112" s="53">
        <f t="shared" si="68"/>
        <v>13624.86</v>
      </c>
    </row>
    <row r="113" spans="1:12" s="22" customFormat="1" ht="18.75" x14ac:dyDescent="0.3">
      <c r="A113" s="27" t="s">
        <v>108</v>
      </c>
      <c r="B113" s="28" t="s">
        <v>109</v>
      </c>
      <c r="C113" s="28" t="s">
        <v>110</v>
      </c>
      <c r="D113" s="42" t="s">
        <v>48</v>
      </c>
      <c r="E113" s="42" t="s">
        <v>15</v>
      </c>
      <c r="F113" s="30">
        <v>25200</v>
      </c>
      <c r="G113" s="53">
        <f t="shared" si="65"/>
        <v>723.24</v>
      </c>
      <c r="H113" s="53">
        <f t="shared" si="66"/>
        <v>766.08</v>
      </c>
      <c r="I113" s="53">
        <v>0</v>
      </c>
      <c r="J113" s="53">
        <v>14716.08</v>
      </c>
      <c r="K113" s="53">
        <f t="shared" si="67"/>
        <v>16205.4</v>
      </c>
      <c r="L113" s="53">
        <f t="shared" si="68"/>
        <v>8994.6</v>
      </c>
    </row>
    <row r="114" spans="1:12" s="22" customFormat="1" ht="18.75" x14ac:dyDescent="0.3">
      <c r="A114" s="27" t="s">
        <v>111</v>
      </c>
      <c r="B114" s="28" t="s">
        <v>112</v>
      </c>
      <c r="C114" s="28" t="s">
        <v>299</v>
      </c>
      <c r="D114" s="42" t="s">
        <v>48</v>
      </c>
      <c r="E114" s="42" t="s">
        <v>15</v>
      </c>
      <c r="F114" s="30">
        <v>22000</v>
      </c>
      <c r="G114" s="53">
        <f t="shared" si="65"/>
        <v>631.4</v>
      </c>
      <c r="H114" s="53">
        <f t="shared" si="66"/>
        <v>668.8</v>
      </c>
      <c r="I114" s="53">
        <v>0</v>
      </c>
      <c r="J114" s="53">
        <v>2906</v>
      </c>
      <c r="K114" s="53">
        <f t="shared" si="67"/>
        <v>4206.2</v>
      </c>
      <c r="L114" s="53">
        <f t="shared" si="68"/>
        <v>17793.8</v>
      </c>
    </row>
    <row r="115" spans="1:12" s="22" customFormat="1" ht="19.5" thickBot="1" x14ac:dyDescent="0.35">
      <c r="A115" s="76" t="s">
        <v>113</v>
      </c>
      <c r="B115" s="80" t="s">
        <v>114</v>
      </c>
      <c r="C115" s="80" t="s">
        <v>110</v>
      </c>
      <c r="D115" s="81" t="s">
        <v>48</v>
      </c>
      <c r="E115" s="81" t="s">
        <v>15</v>
      </c>
      <c r="F115" s="82">
        <v>20000</v>
      </c>
      <c r="G115" s="69">
        <f t="shared" si="65"/>
        <v>574</v>
      </c>
      <c r="H115" s="69">
        <f t="shared" si="66"/>
        <v>608</v>
      </c>
      <c r="I115" s="69">
        <v>0</v>
      </c>
      <c r="J115" s="69">
        <v>10748.78</v>
      </c>
      <c r="K115" s="69">
        <f t="shared" si="67"/>
        <v>11930.78</v>
      </c>
      <c r="L115" s="69">
        <f t="shared" si="68"/>
        <v>8069.2199999999993</v>
      </c>
    </row>
    <row r="116" spans="1:12" s="22" customFormat="1" ht="19.5" thickBot="1" x14ac:dyDescent="0.35">
      <c r="A116" s="70"/>
      <c r="B116" s="71"/>
      <c r="C116" s="72">
        <f>+COUNTA(C92:C115)</f>
        <v>24</v>
      </c>
      <c r="D116" s="73"/>
      <c r="E116" s="73"/>
      <c r="F116" s="74">
        <f t="shared" ref="F116:L116" si="69">SUM(F92:F115)</f>
        <v>457000</v>
      </c>
      <c r="G116" s="74">
        <f t="shared" si="69"/>
        <v>13115.899999999996</v>
      </c>
      <c r="H116" s="74">
        <f t="shared" si="69"/>
        <v>13892.799999999997</v>
      </c>
      <c r="I116" s="74">
        <f t="shared" si="69"/>
        <v>442.65</v>
      </c>
      <c r="J116" s="74">
        <f t="shared" si="69"/>
        <v>119982.04</v>
      </c>
      <c r="K116" s="74">
        <f t="shared" si="69"/>
        <v>147433.38999999998</v>
      </c>
      <c r="L116" s="75">
        <f t="shared" si="69"/>
        <v>309566.59999999992</v>
      </c>
    </row>
    <row r="117" spans="1:12" s="22" customFormat="1" ht="19.5" thickBot="1" x14ac:dyDescent="0.35">
      <c r="A117" s="35"/>
      <c r="B117" s="36"/>
      <c r="C117" s="36"/>
      <c r="D117" s="37"/>
      <c r="E117" s="37"/>
      <c r="F117" s="36"/>
      <c r="G117" s="36"/>
      <c r="H117" s="36"/>
      <c r="I117" s="36"/>
      <c r="J117" s="36"/>
      <c r="K117" s="36"/>
      <c r="L117" s="36"/>
    </row>
    <row r="118" spans="1:12" s="22" customFormat="1" ht="19.5" thickBot="1" x14ac:dyDescent="0.35">
      <c r="A118" s="91"/>
      <c r="B118" s="32" t="s">
        <v>324</v>
      </c>
      <c r="C118" s="33"/>
      <c r="D118" s="38"/>
      <c r="E118" s="38"/>
      <c r="F118" s="33"/>
      <c r="G118" s="33"/>
      <c r="H118" s="33"/>
      <c r="I118" s="33"/>
      <c r="J118" s="33"/>
      <c r="K118" s="33"/>
      <c r="L118" s="39"/>
    </row>
    <row r="119" spans="1:12" s="22" customFormat="1" ht="18.75" x14ac:dyDescent="0.3">
      <c r="A119" s="92" t="s">
        <v>116</v>
      </c>
      <c r="B119" s="93" t="s">
        <v>117</v>
      </c>
      <c r="C119" s="93" t="s">
        <v>65</v>
      </c>
      <c r="D119" s="94" t="s">
        <v>27</v>
      </c>
      <c r="E119" s="94" t="s">
        <v>14</v>
      </c>
      <c r="F119" s="95">
        <v>32000</v>
      </c>
      <c r="G119" s="90">
        <f t="shared" ref="G119:G123" si="70">+F119*2.87%</f>
        <v>918.4</v>
      </c>
      <c r="H119" s="90">
        <f t="shared" ref="H119:H123" si="71">+F119*3.04%</f>
        <v>972.8</v>
      </c>
      <c r="I119" s="90">
        <v>0</v>
      </c>
      <c r="J119" s="90">
        <v>2671</v>
      </c>
      <c r="K119" s="90">
        <f t="shared" ref="K119:K123" si="72">+G119+H119+I119+J119</f>
        <v>4562.2</v>
      </c>
      <c r="L119" s="90">
        <f t="shared" ref="L119:L123" si="73">+F119-K119</f>
        <v>27437.8</v>
      </c>
    </row>
    <row r="120" spans="1:12" s="22" customFormat="1" ht="18.75" x14ac:dyDescent="0.3">
      <c r="A120" s="43" t="s">
        <v>118</v>
      </c>
      <c r="B120" s="44" t="s">
        <v>119</v>
      </c>
      <c r="C120" s="44" t="s">
        <v>120</v>
      </c>
      <c r="D120" s="45" t="s">
        <v>27</v>
      </c>
      <c r="E120" s="45" t="s">
        <v>15</v>
      </c>
      <c r="F120" s="46">
        <v>20000</v>
      </c>
      <c r="G120" s="53">
        <f t="shared" si="70"/>
        <v>574</v>
      </c>
      <c r="H120" s="53">
        <f t="shared" si="71"/>
        <v>608</v>
      </c>
      <c r="I120" s="53">
        <v>0</v>
      </c>
      <c r="J120" s="53">
        <v>2444.17</v>
      </c>
      <c r="K120" s="53">
        <f t="shared" si="72"/>
        <v>3626.17</v>
      </c>
      <c r="L120" s="53">
        <f t="shared" si="73"/>
        <v>16373.83</v>
      </c>
    </row>
    <row r="121" spans="1:12" s="22" customFormat="1" ht="18.75" x14ac:dyDescent="0.3">
      <c r="A121" s="43" t="s">
        <v>121</v>
      </c>
      <c r="B121" s="44" t="s">
        <v>400</v>
      </c>
      <c r="C121" s="44" t="s">
        <v>120</v>
      </c>
      <c r="D121" s="45" t="s">
        <v>27</v>
      </c>
      <c r="E121" s="45" t="s">
        <v>15</v>
      </c>
      <c r="F121" s="46">
        <v>20000</v>
      </c>
      <c r="G121" s="53">
        <f t="shared" si="70"/>
        <v>574</v>
      </c>
      <c r="H121" s="53">
        <f t="shared" si="71"/>
        <v>608</v>
      </c>
      <c r="I121" s="53">
        <v>0</v>
      </c>
      <c r="J121" s="53">
        <v>6171</v>
      </c>
      <c r="K121" s="53">
        <f t="shared" si="72"/>
        <v>7353</v>
      </c>
      <c r="L121" s="53">
        <f t="shared" si="73"/>
        <v>12647</v>
      </c>
    </row>
    <row r="122" spans="1:12" s="22" customFormat="1" ht="18.75" x14ac:dyDescent="0.3">
      <c r="A122" s="27" t="s">
        <v>131</v>
      </c>
      <c r="B122" s="28" t="s">
        <v>401</v>
      </c>
      <c r="C122" s="28" t="s">
        <v>120</v>
      </c>
      <c r="D122" s="42" t="s">
        <v>27</v>
      </c>
      <c r="E122" s="42" t="s">
        <v>15</v>
      </c>
      <c r="F122" s="30">
        <v>22000</v>
      </c>
      <c r="G122" s="53">
        <f>+F122*2.87%</f>
        <v>631.4</v>
      </c>
      <c r="H122" s="53">
        <f>+F122*3.04%</f>
        <v>668.8</v>
      </c>
      <c r="I122" s="53">
        <v>0</v>
      </c>
      <c r="J122" s="53">
        <v>12340.39</v>
      </c>
      <c r="K122" s="53">
        <f>+G122+H122+I122+J122</f>
        <v>13640.59</v>
      </c>
      <c r="L122" s="53">
        <f>+F122-K122</f>
        <v>8359.41</v>
      </c>
    </row>
    <row r="123" spans="1:12" s="22" customFormat="1" ht="19.5" thickBot="1" x14ac:dyDescent="0.35">
      <c r="A123" s="84" t="s">
        <v>287</v>
      </c>
      <c r="B123" s="65" t="s">
        <v>288</v>
      </c>
      <c r="C123" s="65" t="s">
        <v>120</v>
      </c>
      <c r="D123" s="85" t="s">
        <v>27</v>
      </c>
      <c r="E123" s="85" t="s">
        <v>15</v>
      </c>
      <c r="F123" s="86">
        <v>16500</v>
      </c>
      <c r="G123" s="69">
        <f t="shared" si="70"/>
        <v>473.55</v>
      </c>
      <c r="H123" s="69">
        <f t="shared" si="71"/>
        <v>501.6</v>
      </c>
      <c r="I123" s="69"/>
      <c r="J123" s="69">
        <v>1271</v>
      </c>
      <c r="K123" s="69">
        <f t="shared" si="72"/>
        <v>2246.15</v>
      </c>
      <c r="L123" s="69">
        <f t="shared" si="73"/>
        <v>14253.85</v>
      </c>
    </row>
    <row r="124" spans="1:12" s="22" customFormat="1" ht="19.5" thickBot="1" x14ac:dyDescent="0.35">
      <c r="A124" s="70"/>
      <c r="B124" s="71"/>
      <c r="C124" s="72">
        <f>+COUNTA(C119:C123)</f>
        <v>5</v>
      </c>
      <c r="D124" s="73"/>
      <c r="E124" s="73"/>
      <c r="F124" s="74">
        <f>SUM(F119:F123)</f>
        <v>110500</v>
      </c>
      <c r="G124" s="74">
        <f>SUM(G119:G123)</f>
        <v>3171.3500000000004</v>
      </c>
      <c r="H124" s="74">
        <f>SUM(H119:H123)</f>
        <v>3359.2000000000003</v>
      </c>
      <c r="I124" s="74">
        <f>SUM(I119:I121)</f>
        <v>0</v>
      </c>
      <c r="J124" s="74">
        <f>SUM(J119:J123)</f>
        <v>24897.559999999998</v>
      </c>
      <c r="K124" s="74">
        <f>SUM(K119:K123)</f>
        <v>31428.11</v>
      </c>
      <c r="L124" s="75">
        <f>SUM(L119:L123)</f>
        <v>79071.89</v>
      </c>
    </row>
    <row r="125" spans="1:12" s="22" customFormat="1" ht="19.5" thickBot="1" x14ac:dyDescent="0.35">
      <c r="A125" s="35"/>
      <c r="B125" s="36"/>
      <c r="C125" s="36"/>
      <c r="D125" s="37"/>
      <c r="E125" s="37"/>
      <c r="F125" s="36"/>
      <c r="G125" s="36"/>
      <c r="H125" s="36"/>
      <c r="I125" s="36"/>
      <c r="J125" s="36"/>
      <c r="K125" s="36"/>
      <c r="L125" s="36"/>
    </row>
    <row r="126" spans="1:12" s="22" customFormat="1" ht="19.5" thickBot="1" x14ac:dyDescent="0.35">
      <c r="A126" s="32"/>
      <c r="B126" s="32" t="s">
        <v>339</v>
      </c>
      <c r="C126" s="33"/>
      <c r="D126" s="38"/>
      <c r="E126" s="38"/>
      <c r="F126" s="33"/>
      <c r="G126" s="33"/>
      <c r="H126" s="33"/>
      <c r="I126" s="33"/>
      <c r="J126" s="33"/>
      <c r="K126" s="33"/>
      <c r="L126" s="39"/>
    </row>
    <row r="127" spans="1:12" s="22" customFormat="1" ht="18.75" x14ac:dyDescent="0.3">
      <c r="A127" s="27" t="s">
        <v>122</v>
      </c>
      <c r="B127" s="28" t="s">
        <v>123</v>
      </c>
      <c r="C127" s="28" t="s">
        <v>65</v>
      </c>
      <c r="D127" s="42" t="s">
        <v>35</v>
      </c>
      <c r="E127" s="42" t="s">
        <v>15</v>
      </c>
      <c r="F127" s="30">
        <v>80000</v>
      </c>
      <c r="G127" s="53">
        <f t="shared" ref="G127:G130" si="74">+F127*2.87%</f>
        <v>2296</v>
      </c>
      <c r="H127" s="53">
        <f t="shared" ref="H127:H130" si="75">+F127*3.04%</f>
        <v>2432</v>
      </c>
      <c r="I127" s="53">
        <v>7400.87</v>
      </c>
      <c r="J127" s="53">
        <v>25</v>
      </c>
      <c r="K127" s="53">
        <f t="shared" ref="K127:K130" si="76">+G127+H127+I127+J127</f>
        <v>12153.869999999999</v>
      </c>
      <c r="L127" s="53">
        <f t="shared" ref="L127:L130" si="77">+F127-K127</f>
        <v>67846.13</v>
      </c>
    </row>
    <row r="128" spans="1:12" s="22" customFormat="1" ht="18.75" x14ac:dyDescent="0.3">
      <c r="A128" s="27" t="s">
        <v>124</v>
      </c>
      <c r="B128" s="28" t="s">
        <v>340</v>
      </c>
      <c r="C128" s="28" t="s">
        <v>125</v>
      </c>
      <c r="D128" s="42" t="s">
        <v>35</v>
      </c>
      <c r="E128" s="42" t="s">
        <v>14</v>
      </c>
      <c r="F128" s="30">
        <v>40000</v>
      </c>
      <c r="G128" s="53">
        <f t="shared" si="74"/>
        <v>1148</v>
      </c>
      <c r="H128" s="53">
        <f t="shared" si="75"/>
        <v>1216</v>
      </c>
      <c r="I128" s="53">
        <v>215.78</v>
      </c>
      <c r="J128" s="53">
        <v>1637.45</v>
      </c>
      <c r="K128" s="53">
        <f t="shared" si="76"/>
        <v>4217.2300000000005</v>
      </c>
      <c r="L128" s="53">
        <f t="shared" si="77"/>
        <v>35782.769999999997</v>
      </c>
    </row>
    <row r="129" spans="1:12" s="22" customFormat="1" ht="18.75" x14ac:dyDescent="0.3">
      <c r="A129" s="27" t="s">
        <v>126</v>
      </c>
      <c r="B129" s="28" t="s">
        <v>127</v>
      </c>
      <c r="C129" s="28" t="s">
        <v>341</v>
      </c>
      <c r="D129" s="42" t="s">
        <v>35</v>
      </c>
      <c r="E129" s="42" t="s">
        <v>15</v>
      </c>
      <c r="F129" s="30">
        <v>37000</v>
      </c>
      <c r="G129" s="53">
        <f t="shared" si="74"/>
        <v>1061.9000000000001</v>
      </c>
      <c r="H129" s="53">
        <f t="shared" si="75"/>
        <v>1124.8</v>
      </c>
      <c r="I129" s="53">
        <v>19.25</v>
      </c>
      <c r="J129" s="53">
        <v>25</v>
      </c>
      <c r="K129" s="53">
        <f t="shared" si="76"/>
        <v>2230.9499999999998</v>
      </c>
      <c r="L129" s="53">
        <f t="shared" si="77"/>
        <v>34769.050000000003</v>
      </c>
    </row>
    <row r="130" spans="1:12" s="22" customFormat="1" ht="19.5" thickBot="1" x14ac:dyDescent="0.35">
      <c r="A130" s="76" t="s">
        <v>128</v>
      </c>
      <c r="B130" s="80" t="s">
        <v>399</v>
      </c>
      <c r="C130" s="80" t="s">
        <v>129</v>
      </c>
      <c r="D130" s="81" t="s">
        <v>27</v>
      </c>
      <c r="E130" s="81" t="s">
        <v>15</v>
      </c>
      <c r="F130" s="82">
        <v>31000</v>
      </c>
      <c r="G130" s="69">
        <f t="shared" si="74"/>
        <v>889.7</v>
      </c>
      <c r="H130" s="69">
        <f t="shared" si="75"/>
        <v>942.4</v>
      </c>
      <c r="I130" s="69">
        <v>0</v>
      </c>
      <c r="J130" s="69">
        <v>25</v>
      </c>
      <c r="K130" s="69">
        <f t="shared" si="76"/>
        <v>1857.1</v>
      </c>
      <c r="L130" s="69">
        <f t="shared" si="77"/>
        <v>29142.9</v>
      </c>
    </row>
    <row r="131" spans="1:12" s="22" customFormat="1" ht="19.5" thickBot="1" x14ac:dyDescent="0.35">
      <c r="A131" s="70"/>
      <c r="B131" s="71"/>
      <c r="C131" s="72">
        <f>+COUNTA(C127:C130)</f>
        <v>4</v>
      </c>
      <c r="D131" s="73"/>
      <c r="E131" s="73"/>
      <c r="F131" s="74">
        <f t="shared" ref="F131:L131" si="78">SUM(F127:F130)</f>
        <v>188000</v>
      </c>
      <c r="G131" s="74">
        <f t="shared" si="78"/>
        <v>5395.5999999999995</v>
      </c>
      <c r="H131" s="74">
        <f t="shared" si="78"/>
        <v>5715.2</v>
      </c>
      <c r="I131" s="74">
        <f t="shared" si="78"/>
        <v>7635.9</v>
      </c>
      <c r="J131" s="74">
        <f t="shared" si="78"/>
        <v>1712.45</v>
      </c>
      <c r="K131" s="74">
        <f t="shared" si="78"/>
        <v>20459.149999999998</v>
      </c>
      <c r="L131" s="75">
        <f t="shared" si="78"/>
        <v>167540.85</v>
      </c>
    </row>
    <row r="132" spans="1:12" s="54" customFormat="1" ht="18.75" x14ac:dyDescent="0.3">
      <c r="A132" s="55"/>
      <c r="B132" s="56"/>
      <c r="C132" s="61"/>
      <c r="D132" s="57"/>
      <c r="E132" s="57"/>
      <c r="F132" s="58"/>
      <c r="G132" s="58"/>
      <c r="H132" s="58"/>
      <c r="I132" s="58"/>
      <c r="J132" s="58"/>
      <c r="K132" s="58"/>
      <c r="L132" s="58"/>
    </row>
    <row r="133" spans="1:12" s="54" customFormat="1" ht="18.75" x14ac:dyDescent="0.3">
      <c r="A133" s="55"/>
      <c r="B133" s="56"/>
      <c r="C133" s="61"/>
      <c r="D133" s="57"/>
      <c r="E133" s="57"/>
      <c r="F133" s="58"/>
      <c r="G133" s="58"/>
      <c r="H133" s="58"/>
      <c r="I133" s="58"/>
      <c r="J133" s="58"/>
      <c r="K133" s="58"/>
      <c r="L133" s="58"/>
    </row>
    <row r="134" spans="1:12" s="54" customFormat="1" ht="18.75" x14ac:dyDescent="0.3">
      <c r="A134" s="55"/>
      <c r="B134" s="56"/>
      <c r="C134" s="61"/>
      <c r="D134" s="57"/>
      <c r="E134" s="57"/>
      <c r="F134" s="58"/>
      <c r="G134" s="58"/>
      <c r="H134" s="58"/>
      <c r="I134" s="58"/>
      <c r="J134" s="58"/>
      <c r="K134" s="58"/>
      <c r="L134" s="58"/>
    </row>
    <row r="135" spans="1:12" s="54" customFormat="1" ht="18.75" x14ac:dyDescent="0.3">
      <c r="A135" s="55"/>
      <c r="B135" s="56"/>
      <c r="C135" s="61"/>
      <c r="D135" s="57"/>
      <c r="E135" s="57"/>
      <c r="F135" s="58"/>
      <c r="G135" s="58"/>
      <c r="H135" s="58"/>
      <c r="I135" s="58"/>
      <c r="J135" s="58"/>
      <c r="K135" s="58"/>
      <c r="L135" s="58"/>
    </row>
    <row r="136" spans="1:12" s="22" customFormat="1" ht="19.5" thickBot="1" x14ac:dyDescent="0.35">
      <c r="A136" s="100"/>
      <c r="B136" s="101"/>
      <c r="C136" s="101"/>
      <c r="D136" s="102"/>
      <c r="E136" s="102"/>
      <c r="F136" s="101"/>
      <c r="G136" s="101"/>
      <c r="H136" s="101"/>
      <c r="I136" s="101"/>
      <c r="J136" s="101"/>
      <c r="K136" s="101"/>
      <c r="L136" s="101"/>
    </row>
    <row r="137" spans="1:12" s="22" customFormat="1" ht="19.5" thickBot="1" x14ac:dyDescent="0.35">
      <c r="A137" s="32"/>
      <c r="B137" s="32" t="s">
        <v>130</v>
      </c>
      <c r="C137" s="33"/>
      <c r="D137" s="38"/>
      <c r="E137" s="38"/>
      <c r="F137" s="33"/>
      <c r="G137" s="33"/>
      <c r="H137" s="33"/>
      <c r="I137" s="33"/>
      <c r="J137" s="33"/>
      <c r="K137" s="33"/>
      <c r="L137" s="39"/>
    </row>
    <row r="138" spans="1:12" s="22" customFormat="1" ht="18.75" x14ac:dyDescent="0.3">
      <c r="A138" s="27" t="s">
        <v>133</v>
      </c>
      <c r="B138" s="28" t="s">
        <v>342</v>
      </c>
      <c r="C138" s="28" t="s">
        <v>132</v>
      </c>
      <c r="D138" s="42" t="s">
        <v>27</v>
      </c>
      <c r="E138" s="42" t="s">
        <v>15</v>
      </c>
      <c r="F138" s="30">
        <v>13200</v>
      </c>
      <c r="G138" s="53">
        <f t="shared" ref="G138:G145" si="79">+F138*2.87%</f>
        <v>378.84</v>
      </c>
      <c r="H138" s="53">
        <f t="shared" ref="H138:H145" si="80">+F138*3.04%</f>
        <v>401.28</v>
      </c>
      <c r="I138" s="53">
        <v>0</v>
      </c>
      <c r="J138" s="53">
        <v>25</v>
      </c>
      <c r="K138" s="53">
        <f t="shared" ref="K138:K145" si="81">+G138+H138+I138+J138</f>
        <v>805.11999999999989</v>
      </c>
      <c r="L138" s="53">
        <f t="shared" ref="L138:L145" si="82">+F138-K138</f>
        <v>12394.880000000001</v>
      </c>
    </row>
    <row r="139" spans="1:12" s="22" customFormat="1" ht="18.75" x14ac:dyDescent="0.3">
      <c r="A139" s="27" t="s">
        <v>134</v>
      </c>
      <c r="B139" s="28" t="s">
        <v>135</v>
      </c>
      <c r="C139" s="28" t="s">
        <v>132</v>
      </c>
      <c r="D139" s="42" t="s">
        <v>27</v>
      </c>
      <c r="E139" s="42" t="s">
        <v>14</v>
      </c>
      <c r="F139" s="30">
        <v>18700</v>
      </c>
      <c r="G139" s="53">
        <f t="shared" si="79"/>
        <v>536.68999999999994</v>
      </c>
      <c r="H139" s="53">
        <f t="shared" si="80"/>
        <v>568.48</v>
      </c>
      <c r="I139" s="53">
        <v>0</v>
      </c>
      <c r="J139" s="53">
        <v>3271</v>
      </c>
      <c r="K139" s="53">
        <f t="shared" si="81"/>
        <v>4376.17</v>
      </c>
      <c r="L139" s="53">
        <f t="shared" si="82"/>
        <v>14323.83</v>
      </c>
    </row>
    <row r="140" spans="1:12" s="22" customFormat="1" ht="18.75" x14ac:dyDescent="0.3">
      <c r="A140" s="27" t="s">
        <v>136</v>
      </c>
      <c r="B140" s="28" t="s">
        <v>137</v>
      </c>
      <c r="C140" s="28" t="s">
        <v>132</v>
      </c>
      <c r="D140" s="42" t="s">
        <v>27</v>
      </c>
      <c r="E140" s="42" t="s">
        <v>15</v>
      </c>
      <c r="F140" s="30">
        <v>13200</v>
      </c>
      <c r="G140" s="53">
        <f t="shared" si="79"/>
        <v>378.84</v>
      </c>
      <c r="H140" s="53">
        <f t="shared" si="80"/>
        <v>401.28</v>
      </c>
      <c r="I140" s="53">
        <v>0</v>
      </c>
      <c r="J140" s="53">
        <v>9684.84</v>
      </c>
      <c r="K140" s="53">
        <f t="shared" si="81"/>
        <v>10464.959999999999</v>
      </c>
      <c r="L140" s="53">
        <f t="shared" si="82"/>
        <v>2735.0400000000009</v>
      </c>
    </row>
    <row r="141" spans="1:12" s="22" customFormat="1" ht="18.75" x14ac:dyDescent="0.3">
      <c r="A141" s="27" t="s">
        <v>138</v>
      </c>
      <c r="B141" s="28" t="s">
        <v>343</v>
      </c>
      <c r="C141" s="28" t="s">
        <v>132</v>
      </c>
      <c r="D141" s="42" t="s">
        <v>27</v>
      </c>
      <c r="E141" s="42" t="s">
        <v>15</v>
      </c>
      <c r="F141" s="30">
        <v>13200</v>
      </c>
      <c r="G141" s="53">
        <f t="shared" si="79"/>
        <v>378.84</v>
      </c>
      <c r="H141" s="53">
        <f t="shared" si="80"/>
        <v>401.28</v>
      </c>
      <c r="I141" s="53">
        <v>0</v>
      </c>
      <c r="J141" s="53">
        <v>25</v>
      </c>
      <c r="K141" s="53">
        <f t="shared" si="81"/>
        <v>805.11999999999989</v>
      </c>
      <c r="L141" s="53">
        <f t="shared" si="82"/>
        <v>12394.880000000001</v>
      </c>
    </row>
    <row r="142" spans="1:12" s="22" customFormat="1" ht="18.75" x14ac:dyDescent="0.3">
      <c r="A142" s="27" t="s">
        <v>139</v>
      </c>
      <c r="B142" s="28" t="s">
        <v>140</v>
      </c>
      <c r="C142" s="28" t="s">
        <v>132</v>
      </c>
      <c r="D142" s="42" t="s">
        <v>27</v>
      </c>
      <c r="E142" s="42" t="s">
        <v>15</v>
      </c>
      <c r="F142" s="30">
        <v>14300</v>
      </c>
      <c r="G142" s="53">
        <f t="shared" si="79"/>
        <v>410.41</v>
      </c>
      <c r="H142" s="53">
        <f t="shared" si="80"/>
        <v>434.72</v>
      </c>
      <c r="I142" s="53">
        <v>0</v>
      </c>
      <c r="J142" s="53">
        <v>125</v>
      </c>
      <c r="K142" s="53">
        <f t="shared" si="81"/>
        <v>970.13000000000011</v>
      </c>
      <c r="L142" s="53">
        <f t="shared" si="82"/>
        <v>13329.869999999999</v>
      </c>
    </row>
    <row r="143" spans="1:12" s="22" customFormat="1" ht="18.75" x14ac:dyDescent="0.3">
      <c r="A143" s="27" t="s">
        <v>141</v>
      </c>
      <c r="B143" s="28" t="s">
        <v>142</v>
      </c>
      <c r="C143" s="28" t="s">
        <v>132</v>
      </c>
      <c r="D143" s="42" t="s">
        <v>27</v>
      </c>
      <c r="E143" s="42" t="s">
        <v>15</v>
      </c>
      <c r="F143" s="30">
        <v>16500</v>
      </c>
      <c r="G143" s="53">
        <f t="shared" si="79"/>
        <v>473.55</v>
      </c>
      <c r="H143" s="53">
        <f t="shared" si="80"/>
        <v>501.6</v>
      </c>
      <c r="I143" s="53">
        <v>0</v>
      </c>
      <c r="J143" s="53">
        <v>25</v>
      </c>
      <c r="K143" s="53">
        <f t="shared" si="81"/>
        <v>1000.1500000000001</v>
      </c>
      <c r="L143" s="53">
        <f t="shared" si="82"/>
        <v>15499.85</v>
      </c>
    </row>
    <row r="144" spans="1:12" s="22" customFormat="1" ht="18.75" x14ac:dyDescent="0.3">
      <c r="A144" s="27" t="s">
        <v>143</v>
      </c>
      <c r="B144" s="28" t="s">
        <v>144</v>
      </c>
      <c r="C144" s="28" t="s">
        <v>132</v>
      </c>
      <c r="D144" s="42" t="s">
        <v>27</v>
      </c>
      <c r="E144" s="42" t="s">
        <v>15</v>
      </c>
      <c r="F144" s="30">
        <v>16500</v>
      </c>
      <c r="G144" s="53">
        <f t="shared" si="79"/>
        <v>473.55</v>
      </c>
      <c r="H144" s="53">
        <f t="shared" si="80"/>
        <v>501.6</v>
      </c>
      <c r="I144" s="53">
        <v>0</v>
      </c>
      <c r="J144" s="53">
        <v>25</v>
      </c>
      <c r="K144" s="53">
        <f t="shared" si="81"/>
        <v>1000.1500000000001</v>
      </c>
      <c r="L144" s="53">
        <f t="shared" si="82"/>
        <v>15499.85</v>
      </c>
    </row>
    <row r="145" spans="1:12" s="22" customFormat="1" ht="19.5" thickBot="1" x14ac:dyDescent="0.35">
      <c r="A145" s="76" t="s">
        <v>289</v>
      </c>
      <c r="B145" s="80" t="s">
        <v>290</v>
      </c>
      <c r="C145" s="80" t="s">
        <v>132</v>
      </c>
      <c r="D145" s="81" t="s">
        <v>27</v>
      </c>
      <c r="E145" s="81" t="s">
        <v>15</v>
      </c>
      <c r="F145" s="82">
        <v>14300</v>
      </c>
      <c r="G145" s="69">
        <f t="shared" si="79"/>
        <v>410.41</v>
      </c>
      <c r="H145" s="69">
        <f t="shared" si="80"/>
        <v>434.72</v>
      </c>
      <c r="I145" s="69">
        <v>0</v>
      </c>
      <c r="J145" s="69">
        <v>25</v>
      </c>
      <c r="K145" s="69">
        <f t="shared" si="81"/>
        <v>870.13000000000011</v>
      </c>
      <c r="L145" s="69">
        <f t="shared" si="82"/>
        <v>13429.869999999999</v>
      </c>
    </row>
    <row r="146" spans="1:12" s="22" customFormat="1" ht="19.5" thickBot="1" x14ac:dyDescent="0.35">
      <c r="A146" s="70"/>
      <c r="B146" s="71"/>
      <c r="C146" s="72">
        <f>+COUNTA(C138:C145)</f>
        <v>8</v>
      </c>
      <c r="D146" s="73"/>
      <c r="E146" s="73"/>
      <c r="F146" s="74">
        <f t="shared" ref="F146:L146" si="83">SUM(F138:F145)</f>
        <v>119900</v>
      </c>
      <c r="G146" s="74">
        <f t="shared" si="83"/>
        <v>3441.13</v>
      </c>
      <c r="H146" s="74">
        <f t="shared" si="83"/>
        <v>3644.96</v>
      </c>
      <c r="I146" s="74">
        <f t="shared" si="83"/>
        <v>0</v>
      </c>
      <c r="J146" s="74">
        <f t="shared" si="83"/>
        <v>13205.84</v>
      </c>
      <c r="K146" s="74">
        <f t="shared" si="83"/>
        <v>20291.930000000004</v>
      </c>
      <c r="L146" s="75">
        <f t="shared" si="83"/>
        <v>99608.07</v>
      </c>
    </row>
    <row r="147" spans="1:12" s="22" customFormat="1" ht="19.5" thickBot="1" x14ac:dyDescent="0.35">
      <c r="A147" s="35"/>
      <c r="B147" s="36"/>
      <c r="C147" s="36"/>
      <c r="D147" s="37"/>
      <c r="E147" s="37"/>
      <c r="F147" s="36"/>
      <c r="G147" s="36"/>
      <c r="H147" s="36"/>
      <c r="I147" s="36"/>
      <c r="J147" s="36"/>
      <c r="K147" s="36"/>
      <c r="L147" s="36"/>
    </row>
    <row r="148" spans="1:12" s="25" customFormat="1" ht="19.5" thickBot="1" x14ac:dyDescent="0.35">
      <c r="A148" s="91"/>
      <c r="B148" s="32" t="s">
        <v>344</v>
      </c>
      <c r="C148" s="33"/>
      <c r="D148" s="38"/>
      <c r="E148" s="38"/>
      <c r="F148" s="33"/>
      <c r="G148" s="33"/>
      <c r="H148" s="33"/>
      <c r="I148" s="33"/>
      <c r="J148" s="33"/>
      <c r="K148" s="33"/>
      <c r="L148" s="39"/>
    </row>
    <row r="149" spans="1:12" s="26" customFormat="1" ht="30" customHeight="1" x14ac:dyDescent="0.3">
      <c r="A149" s="27" t="s">
        <v>281</v>
      </c>
      <c r="B149" s="28" t="s">
        <v>398</v>
      </c>
      <c r="C149" s="28" t="s">
        <v>145</v>
      </c>
      <c r="D149" s="42" t="s">
        <v>17</v>
      </c>
      <c r="E149" s="42" t="s">
        <v>14</v>
      </c>
      <c r="F149" s="30">
        <v>120000</v>
      </c>
      <c r="G149" s="53">
        <f t="shared" ref="G149:G150" si="84">+F149*2.87%</f>
        <v>3444</v>
      </c>
      <c r="H149" s="53">
        <f t="shared" ref="H149:H150" si="85">+F149*3.04%</f>
        <v>3648</v>
      </c>
      <c r="I149" s="53">
        <v>16809.87</v>
      </c>
      <c r="J149" s="53">
        <v>15317.27</v>
      </c>
      <c r="K149" s="53">
        <f t="shared" ref="K149:K150" si="86">+G149+H149+I149+J149</f>
        <v>39219.14</v>
      </c>
      <c r="L149" s="53">
        <f t="shared" ref="L149:L150" si="87">+F149-K149</f>
        <v>80780.86</v>
      </c>
    </row>
    <row r="150" spans="1:12" s="22" customFormat="1" ht="19.5" thickBot="1" x14ac:dyDescent="0.35">
      <c r="A150" s="76" t="s">
        <v>282</v>
      </c>
      <c r="B150" s="80" t="s">
        <v>345</v>
      </c>
      <c r="C150" s="80" t="s">
        <v>38</v>
      </c>
      <c r="D150" s="81" t="s">
        <v>27</v>
      </c>
      <c r="E150" s="81" t="s">
        <v>14</v>
      </c>
      <c r="F150" s="82">
        <v>31500</v>
      </c>
      <c r="G150" s="69">
        <f t="shared" si="84"/>
        <v>904.05</v>
      </c>
      <c r="H150" s="69">
        <f t="shared" si="85"/>
        <v>957.6</v>
      </c>
      <c r="I150" s="69">
        <v>0</v>
      </c>
      <c r="J150" s="69">
        <v>4040.41</v>
      </c>
      <c r="K150" s="69">
        <f t="shared" si="86"/>
        <v>5902.0599999999995</v>
      </c>
      <c r="L150" s="69">
        <f t="shared" si="87"/>
        <v>25597.940000000002</v>
      </c>
    </row>
    <row r="151" spans="1:12" s="22" customFormat="1" ht="19.5" thickBot="1" x14ac:dyDescent="0.35">
      <c r="A151" s="70"/>
      <c r="B151" s="71"/>
      <c r="C151" s="72">
        <f>+COUNTA(C149:C150)</f>
        <v>2</v>
      </c>
      <c r="D151" s="73"/>
      <c r="E151" s="73"/>
      <c r="F151" s="74">
        <f t="shared" ref="F151:L151" si="88">SUM(F149:F150)</f>
        <v>151500</v>
      </c>
      <c r="G151" s="74">
        <f t="shared" si="88"/>
        <v>4348.05</v>
      </c>
      <c r="H151" s="74">
        <f t="shared" si="88"/>
        <v>4605.6000000000004</v>
      </c>
      <c r="I151" s="74">
        <f t="shared" si="88"/>
        <v>16809.87</v>
      </c>
      <c r="J151" s="74">
        <f t="shared" si="88"/>
        <v>19357.68</v>
      </c>
      <c r="K151" s="74">
        <f t="shared" si="88"/>
        <v>45121.2</v>
      </c>
      <c r="L151" s="75">
        <f t="shared" si="88"/>
        <v>106378.8</v>
      </c>
    </row>
    <row r="152" spans="1:12" s="22" customFormat="1" ht="19.5" thickBot="1" x14ac:dyDescent="0.35">
      <c r="A152" s="35"/>
      <c r="B152" s="36"/>
      <c r="C152" s="36"/>
      <c r="D152" s="37"/>
      <c r="E152" s="37"/>
      <c r="F152" s="36"/>
      <c r="G152" s="36"/>
      <c r="H152" s="36"/>
      <c r="I152" s="36"/>
      <c r="J152" s="36"/>
      <c r="K152" s="36"/>
      <c r="L152" s="36"/>
    </row>
    <row r="153" spans="1:12" s="22" customFormat="1" ht="19.5" thickBot="1" x14ac:dyDescent="0.35">
      <c r="A153" s="32"/>
      <c r="B153" s="32" t="s">
        <v>346</v>
      </c>
      <c r="C153" s="33"/>
      <c r="D153" s="38"/>
      <c r="E153" s="38"/>
      <c r="F153" s="33"/>
      <c r="G153" s="33"/>
      <c r="H153" s="33"/>
      <c r="I153" s="33"/>
      <c r="J153" s="33"/>
      <c r="K153" s="33"/>
      <c r="L153" s="39"/>
    </row>
    <row r="154" spans="1:12" s="22" customFormat="1" ht="19.5" thickBot="1" x14ac:dyDescent="0.35">
      <c r="A154" s="76" t="s">
        <v>146</v>
      </c>
      <c r="B154" s="80" t="s">
        <v>347</v>
      </c>
      <c r="C154" s="80" t="s">
        <v>65</v>
      </c>
      <c r="D154" s="81" t="s">
        <v>35</v>
      </c>
      <c r="E154" s="81" t="s">
        <v>15</v>
      </c>
      <c r="F154" s="82">
        <v>70000</v>
      </c>
      <c r="G154" s="69">
        <f t="shared" ref="G154" si="89">+F154*2.87%</f>
        <v>2009</v>
      </c>
      <c r="H154" s="69">
        <f t="shared" ref="H154" si="90">+F154*3.04%</f>
        <v>2128</v>
      </c>
      <c r="I154" s="69">
        <v>5368.48</v>
      </c>
      <c r="J154" s="69">
        <v>28259.22</v>
      </c>
      <c r="K154" s="69">
        <f t="shared" ref="K154" si="91">+G154+H154+I154+J154</f>
        <v>37764.699999999997</v>
      </c>
      <c r="L154" s="69">
        <f t="shared" ref="L154" si="92">+F154-K154</f>
        <v>32235.300000000003</v>
      </c>
    </row>
    <row r="155" spans="1:12" s="22" customFormat="1" ht="19.5" thickBot="1" x14ac:dyDescent="0.35">
      <c r="A155" s="70"/>
      <c r="B155" s="71"/>
      <c r="C155" s="72">
        <f>+COUNTA(C153:C154)</f>
        <v>1</v>
      </c>
      <c r="D155" s="73"/>
      <c r="E155" s="73"/>
      <c r="F155" s="74">
        <f t="shared" ref="F155:L155" si="93">SUM(F154)</f>
        <v>70000</v>
      </c>
      <c r="G155" s="74">
        <f t="shared" si="93"/>
        <v>2009</v>
      </c>
      <c r="H155" s="74">
        <f t="shared" si="93"/>
        <v>2128</v>
      </c>
      <c r="I155" s="74">
        <f t="shared" si="93"/>
        <v>5368.48</v>
      </c>
      <c r="J155" s="74">
        <f t="shared" si="93"/>
        <v>28259.22</v>
      </c>
      <c r="K155" s="74">
        <f t="shared" si="93"/>
        <v>37764.699999999997</v>
      </c>
      <c r="L155" s="75">
        <f t="shared" si="93"/>
        <v>32235.300000000003</v>
      </c>
    </row>
    <row r="156" spans="1:12" s="22" customFormat="1" ht="19.5" thickBot="1" x14ac:dyDescent="0.35">
      <c r="A156" s="35"/>
      <c r="B156" s="36"/>
      <c r="C156" s="36"/>
      <c r="D156" s="37"/>
      <c r="E156" s="37"/>
      <c r="F156" s="36"/>
      <c r="G156" s="36"/>
      <c r="H156" s="36"/>
      <c r="I156" s="36"/>
      <c r="J156" s="36"/>
      <c r="K156" s="36"/>
      <c r="L156" s="36"/>
    </row>
    <row r="157" spans="1:12" s="22" customFormat="1" ht="19.5" thickBot="1" x14ac:dyDescent="0.35">
      <c r="A157" s="32"/>
      <c r="B157" s="32" t="s">
        <v>348</v>
      </c>
      <c r="C157" s="33"/>
      <c r="D157" s="38"/>
      <c r="E157" s="38"/>
      <c r="F157" s="33"/>
      <c r="G157" s="33"/>
      <c r="H157" s="33"/>
      <c r="I157" s="33"/>
      <c r="J157" s="33"/>
      <c r="K157" s="33"/>
      <c r="L157" s="39"/>
    </row>
    <row r="158" spans="1:12" s="22" customFormat="1" ht="18.75" x14ac:dyDescent="0.3">
      <c r="A158" s="27" t="s">
        <v>147</v>
      </c>
      <c r="B158" s="28" t="s">
        <v>148</v>
      </c>
      <c r="C158" s="28" t="s">
        <v>65</v>
      </c>
      <c r="D158" s="42" t="s">
        <v>35</v>
      </c>
      <c r="E158" s="42" t="s">
        <v>14</v>
      </c>
      <c r="F158" s="30">
        <v>50000</v>
      </c>
      <c r="G158" s="53">
        <f t="shared" ref="G158:G160" si="94">+F158*2.87%</f>
        <v>1435</v>
      </c>
      <c r="H158" s="53">
        <f t="shared" ref="H158:H160" si="95">+F158*3.04%</f>
        <v>1520</v>
      </c>
      <c r="I158" s="53">
        <v>1854</v>
      </c>
      <c r="J158" s="53">
        <v>29905</v>
      </c>
      <c r="K158" s="53">
        <f t="shared" ref="K158:K160" si="96">+G158+H158+I158+J158</f>
        <v>34714</v>
      </c>
      <c r="L158" s="53">
        <f t="shared" ref="L158" si="97">+F158-K158</f>
        <v>15286</v>
      </c>
    </row>
    <row r="159" spans="1:12" s="22" customFormat="1" ht="18.75" x14ac:dyDescent="0.3">
      <c r="A159" s="27" t="s">
        <v>149</v>
      </c>
      <c r="B159" s="28" t="s">
        <v>349</v>
      </c>
      <c r="C159" s="28" t="s">
        <v>150</v>
      </c>
      <c r="D159" s="42" t="s">
        <v>27</v>
      </c>
      <c r="E159" s="42" t="s">
        <v>15</v>
      </c>
      <c r="F159" s="30">
        <v>26250</v>
      </c>
      <c r="G159" s="53">
        <f t="shared" si="94"/>
        <v>753.375</v>
      </c>
      <c r="H159" s="53">
        <f t="shared" si="95"/>
        <v>798</v>
      </c>
      <c r="I159" s="53">
        <v>0</v>
      </c>
      <c r="J159" s="53">
        <v>10967.89</v>
      </c>
      <c r="K159" s="53">
        <f t="shared" si="96"/>
        <v>12519.264999999999</v>
      </c>
      <c r="L159" s="53">
        <v>13730.73</v>
      </c>
    </row>
    <row r="160" spans="1:12" s="22" customFormat="1" ht="19.5" thickBot="1" x14ac:dyDescent="0.35">
      <c r="A160" s="76" t="s">
        <v>151</v>
      </c>
      <c r="B160" s="80" t="s">
        <v>152</v>
      </c>
      <c r="C160" s="80" t="s">
        <v>153</v>
      </c>
      <c r="D160" s="81" t="s">
        <v>27</v>
      </c>
      <c r="E160" s="81" t="s">
        <v>15</v>
      </c>
      <c r="F160" s="82">
        <v>26250</v>
      </c>
      <c r="G160" s="69">
        <f t="shared" si="94"/>
        <v>753.375</v>
      </c>
      <c r="H160" s="69">
        <f t="shared" si="95"/>
        <v>798</v>
      </c>
      <c r="I160" s="69">
        <v>0</v>
      </c>
      <c r="J160" s="69">
        <v>16870.099999999999</v>
      </c>
      <c r="K160" s="69">
        <f t="shared" si="96"/>
        <v>18421.474999999999</v>
      </c>
      <c r="L160" s="69">
        <v>7828.52</v>
      </c>
    </row>
    <row r="161" spans="1:12" s="22" customFormat="1" ht="19.5" thickBot="1" x14ac:dyDescent="0.35">
      <c r="A161" s="70"/>
      <c r="B161" s="71"/>
      <c r="C161" s="72">
        <f>+COUNTA(C158:C160)</f>
        <v>3</v>
      </c>
      <c r="D161" s="73"/>
      <c r="E161" s="73"/>
      <c r="F161" s="74">
        <f t="shared" ref="F161:L161" si="98">SUM(F158:F160)</f>
        <v>102500</v>
      </c>
      <c r="G161" s="74">
        <f t="shared" si="98"/>
        <v>2941.75</v>
      </c>
      <c r="H161" s="74">
        <f t="shared" si="98"/>
        <v>3116</v>
      </c>
      <c r="I161" s="74">
        <f t="shared" si="98"/>
        <v>1854</v>
      </c>
      <c r="J161" s="74">
        <f t="shared" si="98"/>
        <v>57742.99</v>
      </c>
      <c r="K161" s="74">
        <f t="shared" si="98"/>
        <v>65654.739999999991</v>
      </c>
      <c r="L161" s="75">
        <f t="shared" si="98"/>
        <v>36845.25</v>
      </c>
    </row>
    <row r="162" spans="1:12" s="22" customFormat="1" ht="19.5" thickBot="1" x14ac:dyDescent="0.35">
      <c r="A162" s="35"/>
      <c r="B162" s="36"/>
      <c r="C162" s="36"/>
      <c r="D162" s="37"/>
      <c r="E162" s="37"/>
      <c r="F162" s="36"/>
      <c r="G162" s="36"/>
      <c r="H162" s="36"/>
      <c r="I162" s="36"/>
      <c r="J162" s="36"/>
      <c r="K162" s="36"/>
      <c r="L162" s="36"/>
    </row>
    <row r="163" spans="1:12" s="22" customFormat="1" ht="19.5" thickBot="1" x14ac:dyDescent="0.35">
      <c r="A163" s="32"/>
      <c r="B163" s="32" t="s">
        <v>350</v>
      </c>
      <c r="C163" s="33"/>
      <c r="D163" s="38"/>
      <c r="E163" s="38"/>
      <c r="F163" s="33"/>
      <c r="G163" s="33"/>
      <c r="H163" s="33"/>
      <c r="I163" s="33"/>
      <c r="J163" s="33"/>
      <c r="K163" s="33"/>
      <c r="L163" s="39"/>
    </row>
    <row r="164" spans="1:12" s="22" customFormat="1" ht="19.5" thickBot="1" x14ac:dyDescent="0.35">
      <c r="A164" s="76" t="s">
        <v>154</v>
      </c>
      <c r="B164" s="80" t="s">
        <v>397</v>
      </c>
      <c r="C164" s="80" t="s">
        <v>65</v>
      </c>
      <c r="D164" s="81" t="s">
        <v>35</v>
      </c>
      <c r="E164" s="81" t="s">
        <v>14</v>
      </c>
      <c r="F164" s="82">
        <v>70000</v>
      </c>
      <c r="G164" s="69">
        <f t="shared" ref="G164" si="99">+F164*2.87%</f>
        <v>2009</v>
      </c>
      <c r="H164" s="69">
        <f t="shared" ref="H164" si="100">+F164*3.04%</f>
        <v>2128</v>
      </c>
      <c r="I164" s="69">
        <v>5368.48</v>
      </c>
      <c r="J164" s="69">
        <v>38844.339999999997</v>
      </c>
      <c r="K164" s="69">
        <f t="shared" ref="K164" si="101">+G164+H164+I164+J164</f>
        <v>48349.819999999992</v>
      </c>
      <c r="L164" s="69">
        <f t="shared" ref="L164" si="102">+F164-K164</f>
        <v>21650.180000000008</v>
      </c>
    </row>
    <row r="165" spans="1:12" s="22" customFormat="1" ht="19.5" thickBot="1" x14ac:dyDescent="0.35">
      <c r="A165" s="70"/>
      <c r="B165" s="71"/>
      <c r="C165" s="72">
        <f>+COUNTA(C163:C164)</f>
        <v>1</v>
      </c>
      <c r="D165" s="83"/>
      <c r="E165" s="83"/>
      <c r="F165" s="74">
        <f t="shared" ref="F165:L165" si="103">SUM(F164)</f>
        <v>70000</v>
      </c>
      <c r="G165" s="74">
        <f t="shared" si="103"/>
        <v>2009</v>
      </c>
      <c r="H165" s="74">
        <f t="shared" si="103"/>
        <v>2128</v>
      </c>
      <c r="I165" s="74">
        <f t="shared" si="103"/>
        <v>5368.48</v>
      </c>
      <c r="J165" s="74">
        <f t="shared" si="103"/>
        <v>38844.339999999997</v>
      </c>
      <c r="K165" s="74">
        <f t="shared" si="103"/>
        <v>48349.819999999992</v>
      </c>
      <c r="L165" s="75">
        <f t="shared" si="103"/>
        <v>21650.180000000008</v>
      </c>
    </row>
    <row r="166" spans="1:12" s="22" customFormat="1" ht="19.5" thickBot="1" x14ac:dyDescent="0.35">
      <c r="A166" s="35"/>
      <c r="B166" s="36"/>
      <c r="C166" s="36"/>
      <c r="D166" s="37"/>
      <c r="E166" s="37"/>
      <c r="F166" s="36"/>
      <c r="G166" s="36"/>
      <c r="H166" s="36"/>
      <c r="I166" s="36"/>
      <c r="J166" s="36"/>
      <c r="K166" s="36"/>
      <c r="L166" s="36"/>
    </row>
    <row r="167" spans="1:12" s="22" customFormat="1" ht="19.5" thickBot="1" x14ac:dyDescent="0.35">
      <c r="A167" s="91"/>
      <c r="B167" s="32" t="s">
        <v>351</v>
      </c>
      <c r="C167" s="33"/>
      <c r="D167" s="38"/>
      <c r="E167" s="38"/>
      <c r="F167" s="33"/>
      <c r="G167" s="33"/>
      <c r="H167" s="33"/>
      <c r="I167" s="33"/>
      <c r="J167" s="33"/>
      <c r="K167" s="33"/>
      <c r="L167" s="39"/>
    </row>
    <row r="168" spans="1:12" s="22" customFormat="1" ht="18.75" x14ac:dyDescent="0.3">
      <c r="A168" s="92" t="s">
        <v>155</v>
      </c>
      <c r="B168" s="93" t="s">
        <v>156</v>
      </c>
      <c r="C168" s="93" t="s">
        <v>65</v>
      </c>
      <c r="D168" s="94" t="s">
        <v>27</v>
      </c>
      <c r="E168" s="94" t="s">
        <v>14</v>
      </c>
      <c r="F168" s="95">
        <v>50000</v>
      </c>
      <c r="G168" s="90">
        <f t="shared" ref="G168:G173" si="104">+F168*2.87%</f>
        <v>1435</v>
      </c>
      <c r="H168" s="90">
        <f t="shared" ref="H168:H173" si="105">+F168*3.04%</f>
        <v>1520</v>
      </c>
      <c r="I168" s="90">
        <v>1854</v>
      </c>
      <c r="J168" s="90">
        <v>18938.72</v>
      </c>
      <c r="K168" s="90">
        <f>+G168+H168+I168+J168</f>
        <v>23747.72</v>
      </c>
      <c r="L168" s="90">
        <f t="shared" ref="L168:L173" si="106">+F168-K168</f>
        <v>26252.28</v>
      </c>
    </row>
    <row r="169" spans="1:12" s="22" customFormat="1" ht="18.75" x14ac:dyDescent="0.3">
      <c r="A169" s="43" t="s">
        <v>157</v>
      </c>
      <c r="B169" s="44" t="s">
        <v>413</v>
      </c>
      <c r="C169" s="44" t="s">
        <v>158</v>
      </c>
      <c r="D169" s="45" t="s">
        <v>27</v>
      </c>
      <c r="E169" s="45" t="s">
        <v>15</v>
      </c>
      <c r="F169" s="46">
        <v>19800</v>
      </c>
      <c r="G169" s="53">
        <f t="shared" si="104"/>
        <v>568.26</v>
      </c>
      <c r="H169" s="53">
        <f t="shared" si="105"/>
        <v>601.91999999999996</v>
      </c>
      <c r="I169" s="53">
        <v>0</v>
      </c>
      <c r="J169" s="53">
        <v>125</v>
      </c>
      <c r="K169" s="53">
        <f t="shared" ref="K169:K173" si="107">+G169+H169+I169+J169</f>
        <v>1295.1799999999998</v>
      </c>
      <c r="L169" s="53">
        <f t="shared" si="106"/>
        <v>18504.82</v>
      </c>
    </row>
    <row r="170" spans="1:12" s="22" customFormat="1" ht="18.75" x14ac:dyDescent="0.3">
      <c r="A170" s="43" t="s">
        <v>159</v>
      </c>
      <c r="B170" s="44" t="s">
        <v>160</v>
      </c>
      <c r="C170" s="44" t="s">
        <v>158</v>
      </c>
      <c r="D170" s="45" t="s">
        <v>27</v>
      </c>
      <c r="E170" s="45" t="s">
        <v>15</v>
      </c>
      <c r="F170" s="46">
        <v>19800</v>
      </c>
      <c r="G170" s="53">
        <f t="shared" si="104"/>
        <v>568.26</v>
      </c>
      <c r="H170" s="53">
        <f t="shared" si="105"/>
        <v>601.91999999999996</v>
      </c>
      <c r="I170" s="53">
        <v>0</v>
      </c>
      <c r="J170" s="53">
        <v>200</v>
      </c>
      <c r="K170" s="53">
        <f t="shared" si="107"/>
        <v>1370.1799999999998</v>
      </c>
      <c r="L170" s="53">
        <f t="shared" si="106"/>
        <v>18429.82</v>
      </c>
    </row>
    <row r="171" spans="1:12" s="22" customFormat="1" ht="18.75" x14ac:dyDescent="0.3">
      <c r="A171" s="43" t="s">
        <v>161</v>
      </c>
      <c r="B171" s="44" t="s">
        <v>352</v>
      </c>
      <c r="C171" s="44" t="s">
        <v>158</v>
      </c>
      <c r="D171" s="45" t="s">
        <v>27</v>
      </c>
      <c r="E171" s="45" t="s">
        <v>15</v>
      </c>
      <c r="F171" s="46">
        <v>19800</v>
      </c>
      <c r="G171" s="53">
        <f t="shared" si="104"/>
        <v>568.26</v>
      </c>
      <c r="H171" s="53">
        <f t="shared" si="105"/>
        <v>601.91999999999996</v>
      </c>
      <c r="I171" s="53">
        <v>0</v>
      </c>
      <c r="J171" s="53">
        <v>2781.51</v>
      </c>
      <c r="K171" s="53">
        <f t="shared" si="107"/>
        <v>3951.69</v>
      </c>
      <c r="L171" s="53">
        <f t="shared" si="106"/>
        <v>15848.31</v>
      </c>
    </row>
    <row r="172" spans="1:12" s="22" customFormat="1" ht="18.75" x14ac:dyDescent="0.3">
      <c r="A172" s="43" t="s">
        <v>162</v>
      </c>
      <c r="B172" s="44" t="s">
        <v>163</v>
      </c>
      <c r="C172" s="44" t="s">
        <v>158</v>
      </c>
      <c r="D172" s="45" t="s">
        <v>27</v>
      </c>
      <c r="E172" s="45" t="s">
        <v>15</v>
      </c>
      <c r="F172" s="46">
        <v>19800</v>
      </c>
      <c r="G172" s="53">
        <f t="shared" si="104"/>
        <v>568.26</v>
      </c>
      <c r="H172" s="53">
        <f t="shared" si="105"/>
        <v>601.91999999999996</v>
      </c>
      <c r="I172" s="53">
        <v>0</v>
      </c>
      <c r="J172" s="53">
        <v>1291.67</v>
      </c>
      <c r="K172" s="53">
        <f t="shared" si="107"/>
        <v>2461.85</v>
      </c>
      <c r="L172" s="53">
        <f t="shared" si="106"/>
        <v>17338.150000000001</v>
      </c>
    </row>
    <row r="173" spans="1:12" s="22" customFormat="1" ht="19.5" thickBot="1" x14ac:dyDescent="0.35">
      <c r="A173" s="76" t="s">
        <v>164</v>
      </c>
      <c r="B173" s="80" t="s">
        <v>165</v>
      </c>
      <c r="C173" s="80" t="s">
        <v>166</v>
      </c>
      <c r="D173" s="81" t="s">
        <v>27</v>
      </c>
      <c r="E173" s="81" t="s">
        <v>15</v>
      </c>
      <c r="F173" s="82">
        <v>19800</v>
      </c>
      <c r="G173" s="69">
        <f t="shared" si="104"/>
        <v>568.26</v>
      </c>
      <c r="H173" s="69">
        <f t="shared" si="105"/>
        <v>601.91999999999996</v>
      </c>
      <c r="I173" s="69">
        <v>0</v>
      </c>
      <c r="J173" s="69">
        <v>11147.08</v>
      </c>
      <c r="K173" s="69">
        <f t="shared" si="107"/>
        <v>12317.26</v>
      </c>
      <c r="L173" s="69">
        <f t="shared" si="106"/>
        <v>7482.74</v>
      </c>
    </row>
    <row r="174" spans="1:12" s="22" customFormat="1" ht="19.5" thickBot="1" x14ac:dyDescent="0.35">
      <c r="A174" s="70"/>
      <c r="B174" s="71"/>
      <c r="C174" s="72">
        <f>+COUNTA(C168:C173)</f>
        <v>6</v>
      </c>
      <c r="D174" s="73"/>
      <c r="E174" s="73"/>
      <c r="F174" s="74">
        <f t="shared" ref="F174:L174" si="108">SUM(F168:F173)</f>
        <v>149000</v>
      </c>
      <c r="G174" s="74">
        <f t="shared" si="108"/>
        <v>4276.3</v>
      </c>
      <c r="H174" s="74">
        <f t="shared" si="108"/>
        <v>4529.6000000000004</v>
      </c>
      <c r="I174" s="74">
        <f t="shared" si="108"/>
        <v>1854</v>
      </c>
      <c r="J174" s="74">
        <f t="shared" si="108"/>
        <v>34483.980000000003</v>
      </c>
      <c r="K174" s="74">
        <f t="shared" si="108"/>
        <v>45143.880000000005</v>
      </c>
      <c r="L174" s="75">
        <f t="shared" si="108"/>
        <v>103856.12000000001</v>
      </c>
    </row>
    <row r="175" spans="1:12" s="54" customFormat="1" ht="18.75" x14ac:dyDescent="0.3">
      <c r="A175" s="55"/>
      <c r="B175" s="56"/>
      <c r="C175" s="61"/>
      <c r="D175" s="57"/>
      <c r="E175" s="57"/>
      <c r="F175" s="58"/>
      <c r="G175" s="58"/>
      <c r="H175" s="58"/>
      <c r="I175" s="58"/>
      <c r="J175" s="58"/>
      <c r="K175" s="58"/>
      <c r="L175" s="58"/>
    </row>
    <row r="176" spans="1:12" s="54" customFormat="1" ht="18.75" x14ac:dyDescent="0.3">
      <c r="A176" s="55"/>
      <c r="B176" s="56"/>
      <c r="C176" s="61"/>
      <c r="D176" s="57"/>
      <c r="E176" s="57"/>
      <c r="F176" s="58"/>
      <c r="G176" s="58"/>
      <c r="H176" s="58"/>
      <c r="I176" s="58"/>
      <c r="J176" s="58"/>
      <c r="K176" s="58"/>
      <c r="L176" s="58"/>
    </row>
    <row r="177" spans="1:12" s="54" customFormat="1" ht="18.75" x14ac:dyDescent="0.3">
      <c r="A177" s="55"/>
      <c r="B177" s="56"/>
      <c r="C177" s="61"/>
      <c r="D177" s="57"/>
      <c r="E177" s="57"/>
      <c r="F177" s="58"/>
      <c r="G177" s="58"/>
      <c r="H177" s="58"/>
      <c r="I177" s="58"/>
      <c r="J177" s="58"/>
      <c r="K177" s="58"/>
      <c r="L177" s="58"/>
    </row>
    <row r="178" spans="1:12" s="54" customFormat="1" ht="18.75" x14ac:dyDescent="0.3">
      <c r="A178" s="55"/>
      <c r="B178" s="56"/>
      <c r="C178" s="61"/>
      <c r="D178" s="57"/>
      <c r="E178" s="57"/>
      <c r="F178" s="58"/>
      <c r="G178" s="58"/>
      <c r="H178" s="58"/>
      <c r="I178" s="58"/>
      <c r="J178" s="58"/>
      <c r="K178" s="58"/>
      <c r="L178" s="58"/>
    </row>
    <row r="179" spans="1:12" s="22" customFormat="1" ht="19.5" thickBot="1" x14ac:dyDescent="0.35">
      <c r="A179" s="35"/>
      <c r="B179" s="36"/>
      <c r="C179" s="36"/>
      <c r="D179" s="37"/>
      <c r="E179" s="37"/>
      <c r="F179" s="36"/>
      <c r="G179" s="36"/>
      <c r="H179" s="36"/>
      <c r="I179" s="36"/>
      <c r="J179" s="36"/>
      <c r="K179" s="36"/>
      <c r="L179" s="36"/>
    </row>
    <row r="180" spans="1:12" s="22" customFormat="1" ht="19.5" thickBot="1" x14ac:dyDescent="0.35">
      <c r="A180" s="32"/>
      <c r="B180" s="32" t="s">
        <v>414</v>
      </c>
      <c r="C180" s="33"/>
      <c r="D180" s="38"/>
      <c r="E180" s="38"/>
      <c r="F180" s="33"/>
      <c r="G180" s="33"/>
      <c r="H180" s="33"/>
      <c r="I180" s="33"/>
      <c r="J180" s="33"/>
      <c r="K180" s="33"/>
      <c r="L180" s="39"/>
    </row>
    <row r="181" spans="1:12" s="22" customFormat="1" ht="18.75" x14ac:dyDescent="0.3">
      <c r="A181" s="27" t="s">
        <v>167</v>
      </c>
      <c r="B181" s="28" t="s">
        <v>416</v>
      </c>
      <c r="C181" s="28" t="s">
        <v>65</v>
      </c>
      <c r="D181" s="42" t="s">
        <v>17</v>
      </c>
      <c r="E181" s="42" t="s">
        <v>15</v>
      </c>
      <c r="F181" s="30">
        <v>35000</v>
      </c>
      <c r="G181" s="53">
        <f t="shared" ref="G181:G183" si="109">+F181*2.87%</f>
        <v>1004.5</v>
      </c>
      <c r="H181" s="53">
        <f t="shared" ref="H181:H183" si="110">+F181*3.04%</f>
        <v>1064</v>
      </c>
      <c r="I181" s="53">
        <v>0</v>
      </c>
      <c r="J181" s="53">
        <v>18284.54</v>
      </c>
      <c r="K181" s="53">
        <f t="shared" ref="K181:K183" si="111">+G181+H181+I181+J181</f>
        <v>20353.04</v>
      </c>
      <c r="L181" s="53">
        <f t="shared" ref="L181" si="112">+F181-K181</f>
        <v>14646.96</v>
      </c>
    </row>
    <row r="182" spans="1:12" s="22" customFormat="1" ht="18.75" x14ac:dyDescent="0.3">
      <c r="A182" s="27" t="s">
        <v>168</v>
      </c>
      <c r="B182" s="28" t="s">
        <v>415</v>
      </c>
      <c r="C182" s="28" t="s">
        <v>169</v>
      </c>
      <c r="D182" s="42" t="s">
        <v>17</v>
      </c>
      <c r="E182" s="42" t="s">
        <v>14</v>
      </c>
      <c r="F182" s="30">
        <v>21450</v>
      </c>
      <c r="G182" s="53">
        <f t="shared" si="109"/>
        <v>615.61500000000001</v>
      </c>
      <c r="H182" s="53">
        <f t="shared" si="110"/>
        <v>652.08000000000004</v>
      </c>
      <c r="I182" s="53">
        <v>0</v>
      </c>
      <c r="J182" s="53">
        <v>9192.8799999999992</v>
      </c>
      <c r="K182" s="53">
        <f t="shared" si="111"/>
        <v>10460.574999999999</v>
      </c>
      <c r="L182" s="53">
        <v>10989.42</v>
      </c>
    </row>
    <row r="183" spans="1:12" s="22" customFormat="1" ht="19.5" thickBot="1" x14ac:dyDescent="0.35">
      <c r="A183" s="76" t="s">
        <v>170</v>
      </c>
      <c r="B183" s="80" t="s">
        <v>171</v>
      </c>
      <c r="C183" s="80" t="s">
        <v>417</v>
      </c>
      <c r="D183" s="81" t="s">
        <v>17</v>
      </c>
      <c r="E183" s="81" t="s">
        <v>15</v>
      </c>
      <c r="F183" s="82">
        <v>21450</v>
      </c>
      <c r="G183" s="69">
        <f t="shared" si="109"/>
        <v>615.61500000000001</v>
      </c>
      <c r="H183" s="69">
        <f t="shared" si="110"/>
        <v>652.08000000000004</v>
      </c>
      <c r="I183" s="69">
        <v>0</v>
      </c>
      <c r="J183" s="69">
        <v>925</v>
      </c>
      <c r="K183" s="69">
        <f t="shared" si="111"/>
        <v>2192.6950000000002</v>
      </c>
      <c r="L183" s="69">
        <v>19257.3</v>
      </c>
    </row>
    <row r="184" spans="1:12" s="22" customFormat="1" ht="19.5" thickBot="1" x14ac:dyDescent="0.35">
      <c r="A184" s="70"/>
      <c r="B184" s="71"/>
      <c r="C184" s="72">
        <f>+COUNTA(C181:C183)</f>
        <v>3</v>
      </c>
      <c r="D184" s="73"/>
      <c r="E184" s="73"/>
      <c r="F184" s="74">
        <f t="shared" ref="F184:L184" si="113">SUM(F181:F183)</f>
        <v>77900</v>
      </c>
      <c r="G184" s="74">
        <f t="shared" si="113"/>
        <v>2235.73</v>
      </c>
      <c r="H184" s="74">
        <f t="shared" si="113"/>
        <v>2368.16</v>
      </c>
      <c r="I184" s="74">
        <f t="shared" si="113"/>
        <v>0</v>
      </c>
      <c r="J184" s="74">
        <f t="shared" si="113"/>
        <v>28402.42</v>
      </c>
      <c r="K184" s="74">
        <f t="shared" si="113"/>
        <v>33006.31</v>
      </c>
      <c r="L184" s="75">
        <f t="shared" si="113"/>
        <v>44893.679999999993</v>
      </c>
    </row>
    <row r="185" spans="1:12" s="22" customFormat="1" ht="19.5" thickBot="1" x14ac:dyDescent="0.35">
      <c r="A185" s="35"/>
      <c r="B185" s="36"/>
      <c r="C185" s="36"/>
      <c r="D185" s="37"/>
      <c r="E185" s="37"/>
      <c r="F185" s="36"/>
      <c r="G185" s="36"/>
      <c r="H185" s="36"/>
      <c r="I185" s="36"/>
      <c r="J185" s="36"/>
      <c r="K185" s="36"/>
      <c r="L185" s="36"/>
    </row>
    <row r="186" spans="1:12" s="22" customFormat="1" ht="19.5" thickBot="1" x14ac:dyDescent="0.35">
      <c r="A186" s="32"/>
      <c r="B186" s="32" t="s">
        <v>172</v>
      </c>
      <c r="C186" s="33"/>
      <c r="D186" s="38"/>
      <c r="E186" s="38"/>
      <c r="F186" s="33"/>
      <c r="G186" s="33"/>
      <c r="H186" s="33"/>
      <c r="I186" s="33"/>
      <c r="J186" s="33"/>
      <c r="K186" s="33"/>
      <c r="L186" s="39"/>
    </row>
    <row r="187" spans="1:12" s="22" customFormat="1" ht="18.75" x14ac:dyDescent="0.3">
      <c r="A187" s="27" t="s">
        <v>173</v>
      </c>
      <c r="B187" s="28" t="s">
        <v>174</v>
      </c>
      <c r="C187" s="28" t="s">
        <v>65</v>
      </c>
      <c r="D187" s="42" t="s">
        <v>27</v>
      </c>
      <c r="E187" s="42" t="s">
        <v>14</v>
      </c>
      <c r="F187" s="30">
        <v>60000</v>
      </c>
      <c r="G187" s="53">
        <f t="shared" ref="G187:G193" si="114">+F187*2.87%</f>
        <v>1722</v>
      </c>
      <c r="H187" s="53">
        <f t="shared" ref="H187:H193" si="115">+F187*3.04%</f>
        <v>1824</v>
      </c>
      <c r="I187" s="53">
        <v>3486.68</v>
      </c>
      <c r="J187" s="53">
        <v>5566.81</v>
      </c>
      <c r="K187" s="53">
        <f t="shared" ref="K187:K193" si="116">+G187+H187+I187+J187</f>
        <v>12599.490000000002</v>
      </c>
      <c r="L187" s="53">
        <f t="shared" ref="L187:L191" si="117">+F187-K187</f>
        <v>47400.509999999995</v>
      </c>
    </row>
    <row r="188" spans="1:12" s="22" customFormat="1" ht="18.75" x14ac:dyDescent="0.3">
      <c r="A188" s="27" t="s">
        <v>175</v>
      </c>
      <c r="B188" s="28" t="s">
        <v>419</v>
      </c>
      <c r="C188" s="28" t="s">
        <v>418</v>
      </c>
      <c r="D188" s="42" t="s">
        <v>27</v>
      </c>
      <c r="E188" s="42" t="s">
        <v>14</v>
      </c>
      <c r="F188" s="30">
        <v>31500</v>
      </c>
      <c r="G188" s="53">
        <f t="shared" si="114"/>
        <v>904.05</v>
      </c>
      <c r="H188" s="53">
        <f t="shared" si="115"/>
        <v>957.6</v>
      </c>
      <c r="I188" s="53">
        <v>0</v>
      </c>
      <c r="J188" s="53">
        <v>11825.76</v>
      </c>
      <c r="K188" s="53">
        <f t="shared" si="116"/>
        <v>13687.41</v>
      </c>
      <c r="L188" s="53">
        <f t="shared" si="117"/>
        <v>17812.59</v>
      </c>
    </row>
    <row r="189" spans="1:12" s="22" customFormat="1" ht="18.75" x14ac:dyDescent="0.3">
      <c r="A189" s="27" t="s">
        <v>176</v>
      </c>
      <c r="B189" s="28" t="s">
        <v>177</v>
      </c>
      <c r="C189" s="28" t="s">
        <v>180</v>
      </c>
      <c r="D189" s="42" t="s">
        <v>27</v>
      </c>
      <c r="E189" s="42" t="s">
        <v>14</v>
      </c>
      <c r="F189" s="30">
        <v>21450</v>
      </c>
      <c r="G189" s="53">
        <f t="shared" si="114"/>
        <v>615.61500000000001</v>
      </c>
      <c r="H189" s="53">
        <f t="shared" si="115"/>
        <v>652.08000000000004</v>
      </c>
      <c r="I189" s="53">
        <v>0</v>
      </c>
      <c r="J189" s="53">
        <v>2683.45</v>
      </c>
      <c r="K189" s="53">
        <f t="shared" si="116"/>
        <v>3951.145</v>
      </c>
      <c r="L189" s="53">
        <v>17498.849999999999</v>
      </c>
    </row>
    <row r="190" spans="1:12" s="22" customFormat="1" ht="18.75" x14ac:dyDescent="0.3">
      <c r="A190" s="27" t="s">
        <v>178</v>
      </c>
      <c r="B190" s="28" t="s">
        <v>179</v>
      </c>
      <c r="C190" s="28" t="s">
        <v>181</v>
      </c>
      <c r="D190" s="42" t="s">
        <v>27</v>
      </c>
      <c r="E190" s="42" t="s">
        <v>15</v>
      </c>
      <c r="F190" s="30">
        <v>21000</v>
      </c>
      <c r="G190" s="53">
        <f t="shared" si="114"/>
        <v>602.70000000000005</v>
      </c>
      <c r="H190" s="53">
        <f t="shared" si="115"/>
        <v>638.4</v>
      </c>
      <c r="I190" s="53">
        <v>0</v>
      </c>
      <c r="J190" s="53">
        <v>8774.34</v>
      </c>
      <c r="K190" s="53">
        <f t="shared" si="116"/>
        <v>10015.44</v>
      </c>
      <c r="L190" s="53">
        <f t="shared" si="117"/>
        <v>10984.56</v>
      </c>
    </row>
    <row r="191" spans="1:12" s="22" customFormat="1" ht="18.75" x14ac:dyDescent="0.3">
      <c r="A191" s="27" t="s">
        <v>182</v>
      </c>
      <c r="B191" s="28" t="s">
        <v>420</v>
      </c>
      <c r="C191" s="28" t="s">
        <v>181</v>
      </c>
      <c r="D191" s="42" t="s">
        <v>27</v>
      </c>
      <c r="E191" s="42" t="s">
        <v>14</v>
      </c>
      <c r="F191" s="30">
        <v>21500</v>
      </c>
      <c r="G191" s="53">
        <f t="shared" si="114"/>
        <v>617.04999999999995</v>
      </c>
      <c r="H191" s="53">
        <f t="shared" si="115"/>
        <v>653.6</v>
      </c>
      <c r="I191" s="53">
        <v>0</v>
      </c>
      <c r="J191" s="53">
        <v>1771</v>
      </c>
      <c r="K191" s="53">
        <f t="shared" si="116"/>
        <v>3041.65</v>
      </c>
      <c r="L191" s="53">
        <f t="shared" si="117"/>
        <v>18458.349999999999</v>
      </c>
    </row>
    <row r="192" spans="1:12" s="22" customFormat="1" ht="18.75" x14ac:dyDescent="0.3">
      <c r="A192" s="27" t="s">
        <v>183</v>
      </c>
      <c r="B192" s="28" t="s">
        <v>421</v>
      </c>
      <c r="C192" s="28" t="s">
        <v>184</v>
      </c>
      <c r="D192" s="42" t="s">
        <v>27</v>
      </c>
      <c r="E192" s="42" t="s">
        <v>15</v>
      </c>
      <c r="F192" s="30">
        <v>22050</v>
      </c>
      <c r="G192" s="53">
        <f t="shared" si="114"/>
        <v>632.83500000000004</v>
      </c>
      <c r="H192" s="53">
        <f t="shared" si="115"/>
        <v>670.32</v>
      </c>
      <c r="I192" s="53">
        <v>0</v>
      </c>
      <c r="J192" s="53">
        <v>600</v>
      </c>
      <c r="K192" s="53">
        <f t="shared" si="116"/>
        <v>1903.1550000000002</v>
      </c>
      <c r="L192" s="53">
        <v>20146.84</v>
      </c>
    </row>
    <row r="193" spans="1:12" s="22" customFormat="1" ht="19.5" thickBot="1" x14ac:dyDescent="0.35">
      <c r="A193" s="76" t="s">
        <v>185</v>
      </c>
      <c r="B193" s="80" t="s">
        <v>422</v>
      </c>
      <c r="C193" s="80" t="s">
        <v>184</v>
      </c>
      <c r="D193" s="81" t="s">
        <v>35</v>
      </c>
      <c r="E193" s="81" t="s">
        <v>14</v>
      </c>
      <c r="F193" s="82">
        <v>22050</v>
      </c>
      <c r="G193" s="69">
        <f t="shared" si="114"/>
        <v>632.83500000000004</v>
      </c>
      <c r="H193" s="69">
        <f t="shared" si="115"/>
        <v>670.32</v>
      </c>
      <c r="I193" s="69">
        <v>0</v>
      </c>
      <c r="J193" s="69">
        <v>11197.31</v>
      </c>
      <c r="K193" s="69">
        <f t="shared" si="116"/>
        <v>12500.465</v>
      </c>
      <c r="L193" s="69">
        <v>9549.5300000000007</v>
      </c>
    </row>
    <row r="194" spans="1:12" s="22" customFormat="1" ht="19.5" thickBot="1" x14ac:dyDescent="0.35">
      <c r="A194" s="70"/>
      <c r="B194" s="71"/>
      <c r="C194" s="72">
        <f>+COUNTA(C187:C193)</f>
        <v>7</v>
      </c>
      <c r="D194" s="73"/>
      <c r="E194" s="73"/>
      <c r="F194" s="74">
        <f t="shared" ref="F194:L194" si="118">SUM(F187:F193)</f>
        <v>199550</v>
      </c>
      <c r="G194" s="74">
        <f t="shared" si="118"/>
        <v>5727.085</v>
      </c>
      <c r="H194" s="74">
        <f t="shared" si="118"/>
        <v>6066.32</v>
      </c>
      <c r="I194" s="74">
        <f t="shared" si="118"/>
        <v>3486.68</v>
      </c>
      <c r="J194" s="74">
        <f t="shared" si="118"/>
        <v>42418.67</v>
      </c>
      <c r="K194" s="74">
        <f t="shared" si="118"/>
        <v>57698.755000000005</v>
      </c>
      <c r="L194" s="75">
        <f t="shared" si="118"/>
        <v>141851.22999999998</v>
      </c>
    </row>
    <row r="195" spans="1:12" s="22" customFormat="1" ht="19.5" thickBot="1" x14ac:dyDescent="0.35">
      <c r="A195" s="35"/>
      <c r="B195" s="36"/>
      <c r="C195" s="36"/>
      <c r="D195" s="37"/>
      <c r="E195" s="37"/>
      <c r="F195" s="36"/>
      <c r="G195" s="36"/>
      <c r="H195" s="36"/>
      <c r="I195" s="36"/>
      <c r="J195" s="36"/>
      <c r="K195" s="36"/>
      <c r="L195" s="36"/>
    </row>
    <row r="196" spans="1:12" s="22" customFormat="1" ht="19.5" thickBot="1" x14ac:dyDescent="0.35">
      <c r="A196" s="32"/>
      <c r="B196" s="32" t="s">
        <v>353</v>
      </c>
      <c r="C196" s="33"/>
      <c r="D196" s="38"/>
      <c r="E196" s="38"/>
      <c r="F196" s="33"/>
      <c r="G196" s="33"/>
      <c r="H196" s="33"/>
      <c r="I196" s="33"/>
      <c r="J196" s="33"/>
      <c r="K196" s="33"/>
      <c r="L196" s="39"/>
    </row>
    <row r="197" spans="1:12" s="22" customFormat="1" ht="19.5" thickBot="1" x14ac:dyDescent="0.35">
      <c r="A197" s="76" t="s">
        <v>186</v>
      </c>
      <c r="B197" s="80" t="s">
        <v>187</v>
      </c>
      <c r="C197" s="80" t="s">
        <v>65</v>
      </c>
      <c r="D197" s="81" t="s">
        <v>27</v>
      </c>
      <c r="E197" s="81" t="s">
        <v>14</v>
      </c>
      <c r="F197" s="82">
        <v>45000</v>
      </c>
      <c r="G197" s="69">
        <f t="shared" ref="G197" si="119">+F197*2.87%</f>
        <v>1291.5</v>
      </c>
      <c r="H197" s="69">
        <f t="shared" ref="H197" si="120">+F197*3.04%</f>
        <v>1368</v>
      </c>
      <c r="I197" s="69">
        <v>1148.33</v>
      </c>
      <c r="J197" s="69">
        <v>1075</v>
      </c>
      <c r="K197" s="69">
        <f t="shared" ref="K197" si="121">+G197+H197+I197+J197</f>
        <v>4882.83</v>
      </c>
      <c r="L197" s="69">
        <f t="shared" ref="L197" si="122">+F197-K197</f>
        <v>40117.17</v>
      </c>
    </row>
    <row r="198" spans="1:12" s="22" customFormat="1" ht="19.5" thickBot="1" x14ac:dyDescent="0.35">
      <c r="A198" s="70"/>
      <c r="B198" s="71"/>
      <c r="C198" s="72">
        <f>+COUNTA(C196:C197)</f>
        <v>1</v>
      </c>
      <c r="D198" s="73"/>
      <c r="E198" s="73"/>
      <c r="F198" s="74">
        <f t="shared" ref="F198:L198" si="123">SUM(F197)</f>
        <v>45000</v>
      </c>
      <c r="G198" s="74">
        <f t="shared" si="123"/>
        <v>1291.5</v>
      </c>
      <c r="H198" s="74">
        <f t="shared" si="123"/>
        <v>1368</v>
      </c>
      <c r="I198" s="74">
        <f t="shared" si="123"/>
        <v>1148.33</v>
      </c>
      <c r="J198" s="74">
        <f t="shared" si="123"/>
        <v>1075</v>
      </c>
      <c r="K198" s="74">
        <f t="shared" si="123"/>
        <v>4882.83</v>
      </c>
      <c r="L198" s="75">
        <f t="shared" si="123"/>
        <v>40117.17</v>
      </c>
    </row>
    <row r="199" spans="1:12" s="22" customFormat="1" ht="19.5" thickBot="1" x14ac:dyDescent="0.35">
      <c r="A199" s="35"/>
      <c r="B199" s="36"/>
      <c r="C199" s="36"/>
      <c r="D199" s="37"/>
      <c r="E199" s="37"/>
      <c r="F199" s="36"/>
      <c r="G199" s="36"/>
      <c r="H199" s="36"/>
      <c r="I199" s="36"/>
      <c r="J199" s="36"/>
      <c r="K199" s="36"/>
      <c r="L199" s="36"/>
    </row>
    <row r="200" spans="1:12" s="22" customFormat="1" ht="19.5" thickBot="1" x14ac:dyDescent="0.35">
      <c r="A200" s="32"/>
      <c r="B200" s="32" t="s">
        <v>423</v>
      </c>
      <c r="C200" s="33"/>
      <c r="D200" s="38"/>
      <c r="E200" s="38"/>
      <c r="F200" s="33"/>
      <c r="G200" s="33"/>
      <c r="H200" s="33"/>
      <c r="I200" s="33"/>
      <c r="J200" s="33"/>
      <c r="K200" s="33"/>
      <c r="L200" s="39"/>
    </row>
    <row r="201" spans="1:12" s="22" customFormat="1" ht="18.75" x14ac:dyDescent="0.3">
      <c r="A201" s="27" t="s">
        <v>188</v>
      </c>
      <c r="B201" s="28" t="s">
        <v>189</v>
      </c>
      <c r="C201" s="28" t="s">
        <v>65</v>
      </c>
      <c r="D201" s="42" t="s">
        <v>35</v>
      </c>
      <c r="E201" s="42" t="s">
        <v>14</v>
      </c>
      <c r="F201" s="30">
        <v>50000</v>
      </c>
      <c r="G201" s="53">
        <f t="shared" ref="G201:G203" si="124">+F201*2.87%</f>
        <v>1435</v>
      </c>
      <c r="H201" s="53">
        <f t="shared" ref="H201:H203" si="125">+F201*3.04%</f>
        <v>1520</v>
      </c>
      <c r="I201" s="53">
        <v>1627.13</v>
      </c>
      <c r="J201" s="53">
        <v>4429.45</v>
      </c>
      <c r="K201" s="53">
        <f t="shared" ref="K201:K202" si="126">+G201+H201+I201+J201</f>
        <v>9011.58</v>
      </c>
      <c r="L201" s="53">
        <f t="shared" ref="L201:L202" si="127">+F201-K201</f>
        <v>40988.42</v>
      </c>
    </row>
    <row r="202" spans="1:12" s="22" customFormat="1" ht="18.75" x14ac:dyDescent="0.3">
      <c r="A202" s="27" t="s">
        <v>190</v>
      </c>
      <c r="B202" s="28" t="s">
        <v>396</v>
      </c>
      <c r="C202" s="28" t="s">
        <v>362</v>
      </c>
      <c r="D202" s="42" t="s">
        <v>27</v>
      </c>
      <c r="E202" s="42" t="s">
        <v>15</v>
      </c>
      <c r="F202" s="30">
        <v>31500</v>
      </c>
      <c r="G202" s="53">
        <f t="shared" si="124"/>
        <v>904.05</v>
      </c>
      <c r="H202" s="53">
        <f t="shared" si="125"/>
        <v>957.6</v>
      </c>
      <c r="I202" s="53">
        <v>0</v>
      </c>
      <c r="J202" s="53">
        <v>1263</v>
      </c>
      <c r="K202" s="53">
        <f t="shared" si="126"/>
        <v>3124.65</v>
      </c>
      <c r="L202" s="53">
        <f t="shared" si="127"/>
        <v>28375.35</v>
      </c>
    </row>
    <row r="203" spans="1:12" s="22" customFormat="1" ht="19.5" thickBot="1" x14ac:dyDescent="0.35">
      <c r="A203" s="76" t="s">
        <v>192</v>
      </c>
      <c r="B203" s="80" t="s">
        <v>193</v>
      </c>
      <c r="C203" s="80" t="s">
        <v>181</v>
      </c>
      <c r="D203" s="81" t="s">
        <v>27</v>
      </c>
      <c r="E203" s="81" t="s">
        <v>14</v>
      </c>
      <c r="F203" s="82">
        <v>21450</v>
      </c>
      <c r="G203" s="69">
        <f t="shared" si="124"/>
        <v>615.61500000000001</v>
      </c>
      <c r="H203" s="69">
        <f t="shared" si="125"/>
        <v>652.08000000000004</v>
      </c>
      <c r="I203" s="69">
        <v>0</v>
      </c>
      <c r="J203" s="69">
        <v>13583.56</v>
      </c>
      <c r="K203" s="69">
        <f>+G203+H203+I203+J203</f>
        <v>14851.254999999999</v>
      </c>
      <c r="L203" s="69">
        <v>6598.75</v>
      </c>
    </row>
    <row r="204" spans="1:12" s="22" customFormat="1" ht="19.5" thickBot="1" x14ac:dyDescent="0.35">
      <c r="A204" s="70"/>
      <c r="B204" s="71"/>
      <c r="C204" s="72">
        <f>+COUNTA(C201:C203)</f>
        <v>3</v>
      </c>
      <c r="D204" s="73"/>
      <c r="E204" s="73"/>
      <c r="F204" s="74">
        <f t="shared" ref="F204:K204" si="128">SUM(F201:F203)</f>
        <v>102950</v>
      </c>
      <c r="G204" s="74">
        <f t="shared" si="128"/>
        <v>2954.665</v>
      </c>
      <c r="H204" s="74">
        <f t="shared" si="128"/>
        <v>3129.68</v>
      </c>
      <c r="I204" s="74">
        <f t="shared" si="128"/>
        <v>1627.13</v>
      </c>
      <c r="J204" s="74">
        <f t="shared" si="128"/>
        <v>19276.009999999998</v>
      </c>
      <c r="K204" s="74">
        <f t="shared" si="128"/>
        <v>26987.485000000001</v>
      </c>
      <c r="L204" s="75">
        <v>75962.509999999995</v>
      </c>
    </row>
    <row r="205" spans="1:12" s="22" customFormat="1" ht="19.5" thickBot="1" x14ac:dyDescent="0.35">
      <c r="A205" s="35"/>
      <c r="B205" s="36"/>
      <c r="C205" s="36"/>
      <c r="D205" s="37"/>
      <c r="E205" s="37"/>
      <c r="F205" s="36"/>
      <c r="G205" s="36"/>
      <c r="H205" s="36"/>
      <c r="I205" s="36"/>
      <c r="J205" s="36"/>
      <c r="K205" s="36"/>
      <c r="L205" s="36"/>
    </row>
    <row r="206" spans="1:12" s="22" customFormat="1" ht="19.5" thickBot="1" x14ac:dyDescent="0.35">
      <c r="A206" s="32"/>
      <c r="B206" s="32" t="s">
        <v>354</v>
      </c>
      <c r="C206" s="33"/>
      <c r="D206" s="38"/>
      <c r="E206" s="38"/>
      <c r="F206" s="33"/>
      <c r="G206" s="33"/>
      <c r="H206" s="33"/>
      <c r="I206" s="33"/>
      <c r="J206" s="33"/>
      <c r="K206" s="33"/>
      <c r="L206" s="39"/>
    </row>
    <row r="207" spans="1:12" s="22" customFormat="1" ht="18.75" x14ac:dyDescent="0.3">
      <c r="A207" s="27" t="s">
        <v>194</v>
      </c>
      <c r="B207" s="28" t="s">
        <v>394</v>
      </c>
      <c r="C207" s="28" t="s">
        <v>65</v>
      </c>
      <c r="D207" s="42" t="s">
        <v>35</v>
      </c>
      <c r="E207" s="42" t="s">
        <v>14</v>
      </c>
      <c r="F207" s="30">
        <v>70000</v>
      </c>
      <c r="G207" s="53">
        <f t="shared" ref="G207:G215" si="129">+F207*2.87%</f>
        <v>2009</v>
      </c>
      <c r="H207" s="53">
        <f t="shared" ref="H207:H215" si="130">+F207*3.04%</f>
        <v>2128</v>
      </c>
      <c r="I207" s="53">
        <v>5368.48</v>
      </c>
      <c r="J207" s="53">
        <v>7591</v>
      </c>
      <c r="K207" s="53">
        <f t="shared" ref="K207:K215" si="131">+G207+H207+I207+J207</f>
        <v>17096.48</v>
      </c>
      <c r="L207" s="53">
        <f t="shared" ref="L207:L215" si="132">+F207-K207</f>
        <v>52903.520000000004</v>
      </c>
    </row>
    <row r="208" spans="1:12" s="22" customFormat="1" ht="18.75" x14ac:dyDescent="0.3">
      <c r="A208" s="103" t="s">
        <v>195</v>
      </c>
      <c r="B208" s="104" t="s">
        <v>393</v>
      </c>
      <c r="C208" s="28" t="s">
        <v>181</v>
      </c>
      <c r="D208" s="42" t="s">
        <v>35</v>
      </c>
      <c r="E208" s="42" t="s">
        <v>15</v>
      </c>
      <c r="F208" s="30">
        <v>19943.830000000002</v>
      </c>
      <c r="G208" s="53">
        <f t="shared" si="129"/>
        <v>572.38792100000001</v>
      </c>
      <c r="H208" s="53">
        <f t="shared" si="130"/>
        <v>606.29243200000008</v>
      </c>
      <c r="I208" s="53">
        <v>0</v>
      </c>
      <c r="J208" s="53">
        <v>869.31</v>
      </c>
      <c r="K208" s="53">
        <f t="shared" si="131"/>
        <v>2047.9903530000001</v>
      </c>
      <c r="L208" s="53">
        <f t="shared" si="132"/>
        <v>17895.839647000001</v>
      </c>
    </row>
    <row r="209" spans="1:12" s="22" customFormat="1" ht="18.75" x14ac:dyDescent="0.3">
      <c r="A209" s="27" t="s">
        <v>291</v>
      </c>
      <c r="B209" s="28" t="s">
        <v>392</v>
      </c>
      <c r="C209" s="28" t="s">
        <v>181</v>
      </c>
      <c r="D209" s="42" t="s">
        <v>27</v>
      </c>
      <c r="E209" s="42" t="s">
        <v>14</v>
      </c>
      <c r="F209" s="30">
        <v>21500</v>
      </c>
      <c r="G209" s="53">
        <f t="shared" si="129"/>
        <v>617.04999999999995</v>
      </c>
      <c r="H209" s="53">
        <f t="shared" si="130"/>
        <v>653.6</v>
      </c>
      <c r="I209" s="53"/>
      <c r="J209" s="53">
        <v>125</v>
      </c>
      <c r="K209" s="53">
        <f>+G209+H209+I209+J209</f>
        <v>1395.65</v>
      </c>
      <c r="L209" s="53">
        <v>20104.349999999999</v>
      </c>
    </row>
    <row r="210" spans="1:12" s="22" customFormat="1" ht="18.75" x14ac:dyDescent="0.3">
      <c r="A210" s="27" t="s">
        <v>197</v>
      </c>
      <c r="B210" s="28" t="s">
        <v>395</v>
      </c>
      <c r="C210" s="28" t="s">
        <v>184</v>
      </c>
      <c r="D210" s="42" t="s">
        <v>35</v>
      </c>
      <c r="E210" s="42" t="s">
        <v>14</v>
      </c>
      <c r="F210" s="30">
        <v>22050</v>
      </c>
      <c r="G210" s="53">
        <f t="shared" si="129"/>
        <v>632.83500000000004</v>
      </c>
      <c r="H210" s="53">
        <f t="shared" si="130"/>
        <v>670.32</v>
      </c>
      <c r="I210" s="53">
        <v>0</v>
      </c>
      <c r="J210" s="53">
        <v>3649</v>
      </c>
      <c r="K210" s="53">
        <f t="shared" si="131"/>
        <v>4952.1550000000007</v>
      </c>
      <c r="L210" s="53">
        <v>17097.84</v>
      </c>
    </row>
    <row r="211" spans="1:12" s="22" customFormat="1" ht="18.75" x14ac:dyDescent="0.3">
      <c r="A211" s="27" t="s">
        <v>198</v>
      </c>
      <c r="B211" s="28" t="s">
        <v>424</v>
      </c>
      <c r="C211" s="28" t="s">
        <v>199</v>
      </c>
      <c r="D211" s="42" t="s">
        <v>35</v>
      </c>
      <c r="E211" s="42" t="s">
        <v>14</v>
      </c>
      <c r="F211" s="30">
        <v>22050</v>
      </c>
      <c r="G211" s="53">
        <f t="shared" si="129"/>
        <v>632.83500000000004</v>
      </c>
      <c r="H211" s="53">
        <f t="shared" si="130"/>
        <v>670.32</v>
      </c>
      <c r="I211" s="53">
        <v>0</v>
      </c>
      <c r="J211" s="53">
        <v>8740.68</v>
      </c>
      <c r="K211" s="53">
        <f t="shared" si="131"/>
        <v>10043.835000000001</v>
      </c>
      <c r="L211" s="53">
        <v>12006.16</v>
      </c>
    </row>
    <row r="212" spans="1:12" s="22" customFormat="1" ht="18.75" x14ac:dyDescent="0.3">
      <c r="A212" s="27" t="s">
        <v>200</v>
      </c>
      <c r="B212" s="28" t="s">
        <v>391</v>
      </c>
      <c r="C212" s="28" t="s">
        <v>184</v>
      </c>
      <c r="D212" s="42" t="s">
        <v>35</v>
      </c>
      <c r="E212" s="42" t="s">
        <v>15</v>
      </c>
      <c r="F212" s="30">
        <v>22050</v>
      </c>
      <c r="G212" s="53">
        <f t="shared" si="129"/>
        <v>632.83500000000004</v>
      </c>
      <c r="H212" s="53">
        <f t="shared" si="130"/>
        <v>670.32</v>
      </c>
      <c r="I212" s="53">
        <v>0</v>
      </c>
      <c r="J212" s="53">
        <v>14020.52</v>
      </c>
      <c r="K212" s="53">
        <f t="shared" si="131"/>
        <v>15323.675000000001</v>
      </c>
      <c r="L212" s="53">
        <f>+F212-K212</f>
        <v>6726.3249999999989</v>
      </c>
    </row>
    <row r="213" spans="1:12" s="22" customFormat="1" ht="18.75" x14ac:dyDescent="0.3">
      <c r="A213" s="27" t="s">
        <v>203</v>
      </c>
      <c r="B213" s="28" t="s">
        <v>425</v>
      </c>
      <c r="C213" s="28" t="s">
        <v>184</v>
      </c>
      <c r="D213" s="42" t="s">
        <v>27</v>
      </c>
      <c r="E213" s="42" t="s">
        <v>14</v>
      </c>
      <c r="F213" s="30">
        <v>22050</v>
      </c>
      <c r="G213" s="53">
        <f t="shared" si="129"/>
        <v>632.83500000000004</v>
      </c>
      <c r="H213" s="53">
        <f t="shared" si="130"/>
        <v>670.32</v>
      </c>
      <c r="I213" s="53">
        <v>0</v>
      </c>
      <c r="J213" s="53">
        <v>2595.4299999999998</v>
      </c>
      <c r="K213" s="53">
        <f t="shared" si="131"/>
        <v>3898.585</v>
      </c>
      <c r="L213" s="53">
        <v>18151.41</v>
      </c>
    </row>
    <row r="214" spans="1:12" s="22" customFormat="1" ht="18.75" x14ac:dyDescent="0.3">
      <c r="A214" s="27" t="s">
        <v>204</v>
      </c>
      <c r="B214" s="28" t="s">
        <v>390</v>
      </c>
      <c r="C214" s="28" t="s">
        <v>205</v>
      </c>
      <c r="D214" s="42" t="s">
        <v>27</v>
      </c>
      <c r="E214" s="42" t="s">
        <v>15</v>
      </c>
      <c r="F214" s="30">
        <v>22050</v>
      </c>
      <c r="G214" s="53">
        <f t="shared" si="129"/>
        <v>632.83500000000004</v>
      </c>
      <c r="H214" s="53">
        <f t="shared" si="130"/>
        <v>670.32</v>
      </c>
      <c r="I214" s="53">
        <v>0</v>
      </c>
      <c r="J214" s="53">
        <v>125</v>
      </c>
      <c r="K214" s="53">
        <f t="shared" si="131"/>
        <v>1428.1550000000002</v>
      </c>
      <c r="L214" s="53">
        <v>20621.84</v>
      </c>
    </row>
    <row r="215" spans="1:12" s="22" customFormat="1" ht="19.5" thickBot="1" x14ac:dyDescent="0.35">
      <c r="A215" s="76" t="s">
        <v>206</v>
      </c>
      <c r="B215" s="80" t="s">
        <v>207</v>
      </c>
      <c r="C215" s="80" t="s">
        <v>208</v>
      </c>
      <c r="D215" s="81" t="s">
        <v>27</v>
      </c>
      <c r="E215" s="81" t="s">
        <v>14</v>
      </c>
      <c r="F215" s="82">
        <v>22000</v>
      </c>
      <c r="G215" s="69">
        <f t="shared" si="129"/>
        <v>631.4</v>
      </c>
      <c r="H215" s="69">
        <f t="shared" si="130"/>
        <v>668.8</v>
      </c>
      <c r="I215" s="69">
        <v>0</v>
      </c>
      <c r="J215" s="69">
        <v>25</v>
      </c>
      <c r="K215" s="69">
        <f t="shared" si="131"/>
        <v>1325.1999999999998</v>
      </c>
      <c r="L215" s="69">
        <f t="shared" si="132"/>
        <v>20674.8</v>
      </c>
    </row>
    <row r="216" spans="1:12" s="22" customFormat="1" ht="19.5" thickBot="1" x14ac:dyDescent="0.35">
      <c r="A216" s="70"/>
      <c r="B216" s="71"/>
      <c r="C216" s="72">
        <f>+COUNTA(C207:C215)</f>
        <v>9</v>
      </c>
      <c r="D216" s="73"/>
      <c r="E216" s="73"/>
      <c r="F216" s="74">
        <f t="shared" ref="F216:L216" si="133">SUM(F207:F215)</f>
        <v>243693.83000000002</v>
      </c>
      <c r="G216" s="74">
        <f t="shared" si="133"/>
        <v>6994.0129209999996</v>
      </c>
      <c r="H216" s="74">
        <f t="shared" si="133"/>
        <v>7408.2924319999993</v>
      </c>
      <c r="I216" s="74">
        <f t="shared" si="133"/>
        <v>5368.48</v>
      </c>
      <c r="J216" s="74">
        <f t="shared" si="133"/>
        <v>37740.939999999995</v>
      </c>
      <c r="K216" s="74">
        <f>SUM(K207:K215)</f>
        <v>57511.725353000002</v>
      </c>
      <c r="L216" s="75">
        <f t="shared" si="133"/>
        <v>186182.08464699998</v>
      </c>
    </row>
    <row r="217" spans="1:12" s="22" customFormat="1" ht="18.75" x14ac:dyDescent="0.3">
      <c r="A217" s="35"/>
      <c r="B217" s="36"/>
      <c r="C217" s="36"/>
      <c r="D217" s="37"/>
      <c r="E217" s="37"/>
      <c r="F217" s="36"/>
      <c r="G217" s="36"/>
      <c r="H217" s="36"/>
      <c r="I217" s="36"/>
      <c r="J217" s="36"/>
      <c r="K217" s="36"/>
      <c r="L217" s="36"/>
    </row>
    <row r="218" spans="1:12" s="22" customFormat="1" ht="18.75" x14ac:dyDescent="0.3">
      <c r="A218" s="35"/>
      <c r="B218" s="36"/>
      <c r="C218" s="36"/>
      <c r="D218" s="37"/>
      <c r="E218" s="37"/>
      <c r="F218" s="36"/>
      <c r="G218" s="36"/>
      <c r="H218" s="36"/>
      <c r="I218" s="36"/>
      <c r="J218" s="36"/>
      <c r="K218" s="36"/>
      <c r="L218" s="36"/>
    </row>
    <row r="219" spans="1:12" s="22" customFormat="1" ht="18.75" x14ac:dyDescent="0.3">
      <c r="A219" s="35"/>
      <c r="B219" s="36"/>
      <c r="C219" s="36"/>
      <c r="D219" s="37"/>
      <c r="E219" s="37"/>
      <c r="F219" s="36"/>
      <c r="G219" s="36"/>
      <c r="H219" s="36"/>
      <c r="I219" s="36"/>
      <c r="J219" s="36"/>
      <c r="K219" s="36"/>
      <c r="L219" s="36"/>
    </row>
    <row r="220" spans="1:12" s="22" customFormat="1" ht="18.75" x14ac:dyDescent="0.3">
      <c r="A220" s="35"/>
      <c r="B220" s="36"/>
      <c r="C220" s="36"/>
      <c r="D220" s="37"/>
      <c r="E220" s="37"/>
      <c r="F220" s="36"/>
      <c r="G220" s="36"/>
      <c r="H220" s="36"/>
      <c r="I220" s="36"/>
      <c r="J220" s="36"/>
      <c r="K220" s="36"/>
      <c r="L220" s="36"/>
    </row>
    <row r="221" spans="1:12" s="22" customFormat="1" ht="18.75" x14ac:dyDescent="0.3">
      <c r="A221" s="35"/>
      <c r="B221" s="36"/>
      <c r="C221" s="36"/>
      <c r="D221" s="37"/>
      <c r="E221" s="37"/>
      <c r="F221" s="36"/>
      <c r="G221" s="36"/>
      <c r="H221" s="36"/>
      <c r="I221" s="36"/>
      <c r="J221" s="36"/>
      <c r="K221" s="36"/>
      <c r="L221" s="36"/>
    </row>
    <row r="222" spans="1:12" s="22" customFormat="1" ht="18.75" x14ac:dyDescent="0.3">
      <c r="A222" s="35"/>
      <c r="B222" s="36"/>
      <c r="C222" s="36"/>
      <c r="D222" s="37"/>
      <c r="E222" s="37"/>
      <c r="F222" s="36"/>
      <c r="G222" s="36"/>
      <c r="H222" s="36"/>
      <c r="I222" s="36"/>
      <c r="J222" s="36"/>
      <c r="K222" s="36"/>
      <c r="L222" s="36"/>
    </row>
    <row r="223" spans="1:12" s="22" customFormat="1" ht="19.5" thickBot="1" x14ac:dyDescent="0.35">
      <c r="A223" s="35"/>
      <c r="B223" s="36"/>
      <c r="C223" s="36"/>
      <c r="D223" s="37"/>
      <c r="E223" s="37"/>
      <c r="F223" s="36"/>
      <c r="G223" s="36"/>
      <c r="H223" s="36"/>
      <c r="I223" s="36"/>
      <c r="J223" s="36"/>
      <c r="K223" s="36"/>
      <c r="L223" s="36"/>
    </row>
    <row r="224" spans="1:12" s="22" customFormat="1" ht="19.5" thickBot="1" x14ac:dyDescent="0.35">
      <c r="A224" s="32"/>
      <c r="B224" s="32" t="s">
        <v>355</v>
      </c>
      <c r="C224" s="33"/>
      <c r="D224" s="38"/>
      <c r="E224" s="38"/>
      <c r="F224" s="33"/>
      <c r="G224" s="33"/>
      <c r="H224" s="33"/>
      <c r="I224" s="33"/>
      <c r="J224" s="33"/>
      <c r="K224" s="33"/>
      <c r="L224" s="39"/>
    </row>
    <row r="225" spans="1:12" s="22" customFormat="1" ht="18.75" x14ac:dyDescent="0.3">
      <c r="A225" s="27" t="s">
        <v>209</v>
      </c>
      <c r="B225" s="28" t="s">
        <v>294</v>
      </c>
      <c r="C225" s="28" t="s">
        <v>65</v>
      </c>
      <c r="D225" s="42" t="s">
        <v>35</v>
      </c>
      <c r="E225" s="48" t="s">
        <v>14</v>
      </c>
      <c r="F225" s="42">
        <v>50000</v>
      </c>
      <c r="G225" s="53">
        <f t="shared" ref="G225:G229" si="134">+F225*2.87%</f>
        <v>1435</v>
      </c>
      <c r="H225" s="53">
        <f t="shared" ref="H225:H229" si="135">+F225*3.04%</f>
        <v>1520</v>
      </c>
      <c r="I225" s="53">
        <v>1854</v>
      </c>
      <c r="J225" s="53">
        <v>1721</v>
      </c>
      <c r="K225" s="53">
        <f t="shared" ref="K225:K229" si="136">+G225+H225+I225+J225</f>
        <v>6530</v>
      </c>
      <c r="L225" s="53">
        <f t="shared" ref="L225:L227" si="137">+F225-K225</f>
        <v>43470</v>
      </c>
    </row>
    <row r="226" spans="1:12" s="22" customFormat="1" ht="18.75" x14ac:dyDescent="0.3">
      <c r="A226" s="27" t="s">
        <v>210</v>
      </c>
      <c r="B226" s="28" t="s">
        <v>211</v>
      </c>
      <c r="C226" s="28" t="s">
        <v>212</v>
      </c>
      <c r="D226" s="42" t="s">
        <v>27</v>
      </c>
      <c r="E226" s="34" t="s">
        <v>14</v>
      </c>
      <c r="F226" s="42">
        <v>35000</v>
      </c>
      <c r="G226" s="53">
        <f t="shared" si="134"/>
        <v>1004.5</v>
      </c>
      <c r="H226" s="53">
        <f t="shared" si="135"/>
        <v>1064</v>
      </c>
      <c r="I226" s="53">
        <v>0</v>
      </c>
      <c r="J226" s="53">
        <v>3199.9</v>
      </c>
      <c r="K226" s="53">
        <f t="shared" si="136"/>
        <v>5268.4</v>
      </c>
      <c r="L226" s="53">
        <f t="shared" si="137"/>
        <v>29731.599999999999</v>
      </c>
    </row>
    <row r="227" spans="1:12" s="22" customFormat="1" ht="18.75" x14ac:dyDescent="0.3">
      <c r="A227" s="27" t="s">
        <v>213</v>
      </c>
      <c r="B227" s="28" t="s">
        <v>389</v>
      </c>
      <c r="C227" s="28" t="s">
        <v>214</v>
      </c>
      <c r="D227" s="42" t="s">
        <v>27</v>
      </c>
      <c r="E227" s="34" t="s">
        <v>15</v>
      </c>
      <c r="F227" s="42">
        <v>31500</v>
      </c>
      <c r="G227" s="53">
        <f t="shared" si="134"/>
        <v>904.05</v>
      </c>
      <c r="H227" s="53">
        <f t="shared" si="135"/>
        <v>957.6</v>
      </c>
      <c r="I227" s="53">
        <v>0</v>
      </c>
      <c r="J227" s="53">
        <v>125</v>
      </c>
      <c r="K227" s="53">
        <f t="shared" si="136"/>
        <v>1986.65</v>
      </c>
      <c r="L227" s="53">
        <f t="shared" si="137"/>
        <v>29513.35</v>
      </c>
    </row>
    <row r="228" spans="1:12" s="22" customFormat="1" ht="18.75" x14ac:dyDescent="0.3">
      <c r="A228" s="27" t="s">
        <v>215</v>
      </c>
      <c r="B228" s="28" t="s">
        <v>283</v>
      </c>
      <c r="C228" s="28" t="s">
        <v>216</v>
      </c>
      <c r="D228" s="42" t="s">
        <v>27</v>
      </c>
      <c r="E228" s="34" t="s">
        <v>15</v>
      </c>
      <c r="F228" s="42">
        <v>21450</v>
      </c>
      <c r="G228" s="53">
        <f t="shared" si="134"/>
        <v>615.61500000000001</v>
      </c>
      <c r="H228" s="53">
        <f t="shared" si="135"/>
        <v>652.08000000000004</v>
      </c>
      <c r="I228" s="53">
        <v>0</v>
      </c>
      <c r="J228" s="53">
        <v>225</v>
      </c>
      <c r="K228" s="53">
        <f t="shared" si="136"/>
        <v>1492.6950000000002</v>
      </c>
      <c r="L228" s="53">
        <v>19957.3</v>
      </c>
    </row>
    <row r="229" spans="1:12" s="22" customFormat="1" ht="19.5" thickBot="1" x14ac:dyDescent="0.35">
      <c r="A229" s="76" t="s">
        <v>217</v>
      </c>
      <c r="B229" s="80" t="s">
        <v>388</v>
      </c>
      <c r="C229" s="80" t="s">
        <v>216</v>
      </c>
      <c r="D229" s="81" t="s">
        <v>27</v>
      </c>
      <c r="E229" s="66" t="s">
        <v>14</v>
      </c>
      <c r="F229" s="81">
        <v>21450</v>
      </c>
      <c r="G229" s="69">
        <f t="shared" si="134"/>
        <v>615.61500000000001</v>
      </c>
      <c r="H229" s="69">
        <f t="shared" si="135"/>
        <v>652.08000000000004</v>
      </c>
      <c r="I229" s="69">
        <v>0</v>
      </c>
      <c r="J229" s="69">
        <v>125</v>
      </c>
      <c r="K229" s="69">
        <f t="shared" si="136"/>
        <v>1392.6950000000002</v>
      </c>
      <c r="L229" s="69">
        <v>20057.3</v>
      </c>
    </row>
    <row r="230" spans="1:12" s="22" customFormat="1" ht="19.5" thickBot="1" x14ac:dyDescent="0.35">
      <c r="A230" s="70"/>
      <c r="B230" s="71"/>
      <c r="C230" s="72">
        <f>+COUNTA(C225:C229)</f>
        <v>5</v>
      </c>
      <c r="D230" s="73"/>
      <c r="E230" s="73"/>
      <c r="F230" s="74">
        <f>SUM(F225:F229)</f>
        <v>159400</v>
      </c>
      <c r="G230" s="74">
        <f>SUM(G225:G229)</f>
        <v>4574.78</v>
      </c>
      <c r="H230" s="74">
        <f t="shared" ref="H230:I230" si="138">SUM(H217:H229)</f>
        <v>4845.76</v>
      </c>
      <c r="I230" s="74">
        <f t="shared" si="138"/>
        <v>1854</v>
      </c>
      <c r="J230" s="74">
        <f>SUM(J217:J229)</f>
        <v>5395.9</v>
      </c>
      <c r="K230" s="74">
        <f>SUM(K225:K229)</f>
        <v>16670.439999999999</v>
      </c>
      <c r="L230" s="75">
        <f>SUM(L225:L229)</f>
        <v>142729.55000000002</v>
      </c>
    </row>
    <row r="231" spans="1:12" s="54" customFormat="1" ht="19.5" thickBot="1" x14ac:dyDescent="0.35">
      <c r="A231" s="62"/>
      <c r="B231" s="63"/>
      <c r="C231" s="63"/>
      <c r="D231" s="64"/>
      <c r="E231" s="64"/>
      <c r="F231" s="63"/>
      <c r="G231" s="63"/>
      <c r="H231" s="63"/>
      <c r="I231" s="63"/>
      <c r="J231" s="63"/>
      <c r="K231" s="63"/>
      <c r="L231" s="63"/>
    </row>
    <row r="232" spans="1:12" s="25" customFormat="1" ht="15.75" customHeight="1" thickBot="1" x14ac:dyDescent="0.35">
      <c r="A232" s="91"/>
      <c r="B232" s="32" t="s">
        <v>356</v>
      </c>
      <c r="C232" s="33"/>
      <c r="D232" s="38"/>
      <c r="E232" s="38"/>
      <c r="F232" s="33"/>
      <c r="G232" s="33"/>
      <c r="H232" s="33"/>
      <c r="I232" s="33"/>
      <c r="J232" s="33"/>
      <c r="K232" s="33"/>
      <c r="L232" s="39"/>
    </row>
    <row r="233" spans="1:12" s="22" customFormat="1" ht="18.75" x14ac:dyDescent="0.3">
      <c r="A233" s="27" t="s">
        <v>218</v>
      </c>
      <c r="B233" s="28" t="s">
        <v>364</v>
      </c>
      <c r="C233" s="28" t="s">
        <v>65</v>
      </c>
      <c r="D233" s="42" t="s">
        <v>35</v>
      </c>
      <c r="E233" s="48" t="s">
        <v>14</v>
      </c>
      <c r="F233" s="42">
        <v>70000</v>
      </c>
      <c r="G233" s="53">
        <f t="shared" ref="G233:G239" si="139">+F233*2.87%</f>
        <v>2009</v>
      </c>
      <c r="H233" s="53">
        <f t="shared" ref="H233:H239" si="140">+F233*3.04%</f>
        <v>2128</v>
      </c>
      <c r="I233" s="53">
        <v>5368.48</v>
      </c>
      <c r="J233" s="53">
        <v>10971</v>
      </c>
      <c r="K233" s="53">
        <f t="shared" ref="K233:K239" si="141">+G233+H233+I233+J233</f>
        <v>20476.48</v>
      </c>
      <c r="L233" s="53">
        <f t="shared" ref="L233:L239" si="142">+F233-K233</f>
        <v>49523.520000000004</v>
      </c>
    </row>
    <row r="234" spans="1:12" s="22" customFormat="1" ht="18.75" x14ac:dyDescent="0.3">
      <c r="A234" s="27" t="s">
        <v>221</v>
      </c>
      <c r="B234" s="28" t="s">
        <v>222</v>
      </c>
      <c r="C234" s="28" t="s">
        <v>361</v>
      </c>
      <c r="D234" s="42" t="s">
        <v>17</v>
      </c>
      <c r="E234" s="34" t="s">
        <v>14</v>
      </c>
      <c r="F234" s="42">
        <v>50000</v>
      </c>
      <c r="G234" s="53">
        <f t="shared" si="139"/>
        <v>1435</v>
      </c>
      <c r="H234" s="53">
        <f t="shared" si="140"/>
        <v>1520</v>
      </c>
      <c r="I234" s="53">
        <v>1854</v>
      </c>
      <c r="J234" s="53">
        <v>25</v>
      </c>
      <c r="K234" s="53">
        <f t="shared" si="141"/>
        <v>4834</v>
      </c>
      <c r="L234" s="53">
        <f t="shared" si="142"/>
        <v>45166</v>
      </c>
    </row>
    <row r="235" spans="1:12" s="22" customFormat="1" ht="18.75" x14ac:dyDescent="0.3">
      <c r="A235" s="27" t="s">
        <v>219</v>
      </c>
      <c r="B235" s="28" t="s">
        <v>357</v>
      </c>
      <c r="C235" s="28" t="s">
        <v>360</v>
      </c>
      <c r="D235" s="42" t="s">
        <v>17</v>
      </c>
      <c r="E235" s="34" t="s">
        <v>14</v>
      </c>
      <c r="F235" s="42">
        <v>31500</v>
      </c>
      <c r="G235" s="53">
        <f t="shared" si="139"/>
        <v>904.05</v>
      </c>
      <c r="H235" s="53">
        <f t="shared" si="140"/>
        <v>957.6</v>
      </c>
      <c r="I235" s="53">
        <v>0</v>
      </c>
      <c r="J235" s="53">
        <v>4940.8999999999996</v>
      </c>
      <c r="K235" s="53">
        <f t="shared" si="141"/>
        <v>6802.5499999999993</v>
      </c>
      <c r="L235" s="53">
        <f t="shared" si="142"/>
        <v>24697.45</v>
      </c>
    </row>
    <row r="236" spans="1:12" s="22" customFormat="1" ht="18.75" x14ac:dyDescent="0.3">
      <c r="A236" s="27" t="s">
        <v>220</v>
      </c>
      <c r="B236" s="28" t="s">
        <v>358</v>
      </c>
      <c r="C236" s="28" t="s">
        <v>362</v>
      </c>
      <c r="D236" s="42" t="s">
        <v>17</v>
      </c>
      <c r="E236" s="34" t="s">
        <v>14</v>
      </c>
      <c r="F236" s="42">
        <v>31500</v>
      </c>
      <c r="G236" s="53">
        <f t="shared" si="139"/>
        <v>904.05</v>
      </c>
      <c r="H236" s="53">
        <f t="shared" si="140"/>
        <v>957.6</v>
      </c>
      <c r="I236" s="53">
        <v>0</v>
      </c>
      <c r="J236" s="53">
        <v>3143.28</v>
      </c>
      <c r="K236" s="53">
        <f t="shared" si="141"/>
        <v>5004.93</v>
      </c>
      <c r="L236" s="53">
        <f t="shared" si="142"/>
        <v>26495.07</v>
      </c>
    </row>
    <row r="237" spans="1:12" s="22" customFormat="1" ht="18.75" x14ac:dyDescent="0.3">
      <c r="A237" s="27" t="s">
        <v>223</v>
      </c>
      <c r="B237" s="28" t="s">
        <v>387</v>
      </c>
      <c r="C237" s="28" t="s">
        <v>362</v>
      </c>
      <c r="D237" s="42" t="s">
        <v>17</v>
      </c>
      <c r="E237" s="34" t="s">
        <v>14</v>
      </c>
      <c r="F237" s="42">
        <v>31500</v>
      </c>
      <c r="G237" s="53">
        <f t="shared" si="139"/>
        <v>904.05</v>
      </c>
      <c r="H237" s="53">
        <f t="shared" si="140"/>
        <v>957.6</v>
      </c>
      <c r="I237" s="53">
        <v>0</v>
      </c>
      <c r="J237" s="53">
        <v>1037.28</v>
      </c>
      <c r="K237" s="53">
        <f t="shared" si="141"/>
        <v>2898.9300000000003</v>
      </c>
      <c r="L237" s="53">
        <f t="shared" si="142"/>
        <v>28601.07</v>
      </c>
    </row>
    <row r="238" spans="1:12" s="22" customFormat="1" ht="18.75" x14ac:dyDescent="0.3">
      <c r="A238" s="27" t="s">
        <v>224</v>
      </c>
      <c r="B238" s="28" t="s">
        <v>426</v>
      </c>
      <c r="C238" s="28" t="s">
        <v>362</v>
      </c>
      <c r="D238" s="42" t="s">
        <v>17</v>
      </c>
      <c r="E238" s="34" t="s">
        <v>14</v>
      </c>
      <c r="F238" s="42">
        <v>31500</v>
      </c>
      <c r="G238" s="53">
        <f t="shared" si="139"/>
        <v>904.05</v>
      </c>
      <c r="H238" s="53">
        <f t="shared" si="140"/>
        <v>957.6</v>
      </c>
      <c r="I238" s="53">
        <v>0</v>
      </c>
      <c r="J238" s="53">
        <v>2154.33</v>
      </c>
      <c r="K238" s="53">
        <f t="shared" si="141"/>
        <v>4015.98</v>
      </c>
      <c r="L238" s="53">
        <f t="shared" si="142"/>
        <v>27484.02</v>
      </c>
    </row>
    <row r="239" spans="1:12" s="22" customFormat="1" ht="19.5" thickBot="1" x14ac:dyDescent="0.35">
      <c r="A239" s="27" t="s">
        <v>225</v>
      </c>
      <c r="B239" s="28" t="s">
        <v>427</v>
      </c>
      <c r="C239" s="28" t="s">
        <v>363</v>
      </c>
      <c r="D239" s="42" t="s">
        <v>35</v>
      </c>
      <c r="E239" s="34" t="s">
        <v>14</v>
      </c>
      <c r="F239" s="42">
        <v>25000</v>
      </c>
      <c r="G239" s="53">
        <f t="shared" si="139"/>
        <v>717.5</v>
      </c>
      <c r="H239" s="53">
        <f t="shared" si="140"/>
        <v>760</v>
      </c>
      <c r="I239" s="53">
        <v>0</v>
      </c>
      <c r="J239" s="53">
        <v>9472.15</v>
      </c>
      <c r="K239" s="53">
        <f t="shared" si="141"/>
        <v>10949.65</v>
      </c>
      <c r="L239" s="53">
        <f t="shared" si="142"/>
        <v>14050.35</v>
      </c>
    </row>
    <row r="240" spans="1:12" s="22" customFormat="1" ht="19.5" thickBot="1" x14ac:dyDescent="0.35">
      <c r="A240" s="70"/>
      <c r="B240" s="71"/>
      <c r="C240" s="72">
        <f ca="1">+COUNTA(C233:C262)</f>
        <v>8</v>
      </c>
      <c r="D240" s="73"/>
      <c r="E240" s="73"/>
      <c r="F240" s="74">
        <f t="shared" ref="F240:L240" si="143">SUM(F233:F239)</f>
        <v>271000</v>
      </c>
      <c r="G240" s="74">
        <f t="shared" si="143"/>
        <v>7777.7000000000007</v>
      </c>
      <c r="H240" s="74">
        <f t="shared" si="143"/>
        <v>8238.4000000000015</v>
      </c>
      <c r="I240" s="74">
        <f t="shared" si="143"/>
        <v>7222.48</v>
      </c>
      <c r="J240" s="74">
        <f t="shared" si="143"/>
        <v>31743.940000000002</v>
      </c>
      <c r="K240" s="74">
        <f t="shared" si="143"/>
        <v>54982.520000000004</v>
      </c>
      <c r="L240" s="75">
        <f t="shared" si="143"/>
        <v>216017.48</v>
      </c>
    </row>
    <row r="241" spans="1:12" s="54" customFormat="1" ht="19.5" thickBot="1" x14ac:dyDescent="0.35">
      <c r="A241" s="55"/>
      <c r="B241" s="56"/>
      <c r="C241" s="61"/>
      <c r="D241" s="57"/>
      <c r="E241" s="57"/>
      <c r="F241" s="58"/>
      <c r="G241" s="58"/>
      <c r="H241" s="58"/>
      <c r="I241" s="58"/>
      <c r="J241" s="58"/>
      <c r="K241" s="58"/>
      <c r="L241" s="58"/>
    </row>
    <row r="242" spans="1:12" s="25" customFormat="1" ht="16.5" customHeight="1" thickBot="1" x14ac:dyDescent="0.35">
      <c r="A242" s="91"/>
      <c r="B242" s="32" t="s">
        <v>365</v>
      </c>
      <c r="C242" s="33"/>
      <c r="D242" s="38"/>
      <c r="E242" s="38"/>
      <c r="F242" s="33"/>
      <c r="G242" s="33"/>
      <c r="H242" s="33"/>
      <c r="I242" s="33"/>
      <c r="J242" s="33"/>
      <c r="K242" s="33"/>
      <c r="L242" s="39"/>
    </row>
    <row r="243" spans="1:12" s="25" customFormat="1" ht="17.25" customHeight="1" x14ac:dyDescent="0.3">
      <c r="A243" s="27" t="s">
        <v>243</v>
      </c>
      <c r="B243" s="49" t="s">
        <v>366</v>
      </c>
      <c r="C243" s="49" t="s">
        <v>65</v>
      </c>
      <c r="D243" s="41" t="s">
        <v>17</v>
      </c>
      <c r="E243" s="41" t="s">
        <v>14</v>
      </c>
      <c r="F243" s="50">
        <v>45000</v>
      </c>
      <c r="G243" s="53">
        <f t="shared" ref="G243:G245" si="144">+F243*2.87%</f>
        <v>1291.5</v>
      </c>
      <c r="H243" s="53">
        <f t="shared" ref="H243:H245" si="145">+F243*3.04%</f>
        <v>1368</v>
      </c>
      <c r="I243" s="53">
        <v>1148.33</v>
      </c>
      <c r="J243" s="53">
        <v>14061.86</v>
      </c>
      <c r="K243" s="53">
        <f t="shared" ref="K243:K245" si="146">+G243+H243+I243+J243</f>
        <v>17869.690000000002</v>
      </c>
      <c r="L243" s="53">
        <f t="shared" ref="L243" si="147">+F243-K243</f>
        <v>27130.309999999998</v>
      </c>
    </row>
    <row r="244" spans="1:12" s="22" customFormat="1" ht="18.75" x14ac:dyDescent="0.3">
      <c r="A244" s="27" t="s">
        <v>91</v>
      </c>
      <c r="B244" s="28" t="s">
        <v>92</v>
      </c>
      <c r="C244" s="28" t="s">
        <v>181</v>
      </c>
      <c r="D244" s="42" t="s">
        <v>48</v>
      </c>
      <c r="E244" s="42" t="s">
        <v>14</v>
      </c>
      <c r="F244" s="30">
        <v>15400</v>
      </c>
      <c r="G244" s="53">
        <f>+F244*2.87%</f>
        <v>441.98</v>
      </c>
      <c r="H244" s="53">
        <f>+F244*3.04%</f>
        <v>468.16</v>
      </c>
      <c r="I244" s="53">
        <v>0</v>
      </c>
      <c r="J244" s="53">
        <v>6516.77</v>
      </c>
      <c r="K244" s="53">
        <f>+G244+H244+I244+J244</f>
        <v>7426.9100000000008</v>
      </c>
      <c r="L244" s="53">
        <f>+F244-K244</f>
        <v>7973.0899999999992</v>
      </c>
    </row>
    <row r="245" spans="1:12" s="25" customFormat="1" ht="17.25" customHeight="1" thickBot="1" x14ac:dyDescent="0.35">
      <c r="A245" s="76" t="s">
        <v>245</v>
      </c>
      <c r="B245" s="77" t="s">
        <v>367</v>
      </c>
      <c r="C245" s="77" t="s">
        <v>184</v>
      </c>
      <c r="D245" s="78" t="s">
        <v>17</v>
      </c>
      <c r="E245" s="78" t="s">
        <v>14</v>
      </c>
      <c r="F245" s="79">
        <v>22050</v>
      </c>
      <c r="G245" s="69">
        <f t="shared" si="144"/>
        <v>632.83500000000004</v>
      </c>
      <c r="H245" s="69">
        <f t="shared" si="145"/>
        <v>670.32</v>
      </c>
      <c r="I245" s="69">
        <v>0</v>
      </c>
      <c r="J245" s="69">
        <v>2571</v>
      </c>
      <c r="K245" s="69">
        <f t="shared" si="146"/>
        <v>3874.1550000000002</v>
      </c>
      <c r="L245" s="69">
        <v>18175.84</v>
      </c>
    </row>
    <row r="246" spans="1:12" s="22" customFormat="1" ht="19.5" thickBot="1" x14ac:dyDescent="0.35">
      <c r="A246" s="70"/>
      <c r="B246" s="71"/>
      <c r="C246" s="72">
        <f>+COUNTA(C243:C245)</f>
        <v>3</v>
      </c>
      <c r="D246" s="73"/>
      <c r="E246" s="73"/>
      <c r="F246" s="74">
        <f t="shared" ref="F246:L246" si="148">SUM(F243:F245)</f>
        <v>82450</v>
      </c>
      <c r="G246" s="74">
        <f t="shared" si="148"/>
        <v>2366.3150000000001</v>
      </c>
      <c r="H246" s="74">
        <f t="shared" si="148"/>
        <v>2506.48</v>
      </c>
      <c r="I246" s="74">
        <f t="shared" si="148"/>
        <v>1148.33</v>
      </c>
      <c r="J246" s="74">
        <f t="shared" si="148"/>
        <v>23149.63</v>
      </c>
      <c r="K246" s="74">
        <f t="shared" si="148"/>
        <v>29170.755000000001</v>
      </c>
      <c r="L246" s="75">
        <f t="shared" si="148"/>
        <v>53279.239999999991</v>
      </c>
    </row>
    <row r="247" spans="1:12" s="22" customFormat="1" ht="19.5" thickBot="1" x14ac:dyDescent="0.35">
      <c r="A247" s="35"/>
      <c r="B247" s="36"/>
      <c r="C247" s="36"/>
      <c r="D247" s="37"/>
      <c r="E247" s="37"/>
      <c r="F247" s="36"/>
      <c r="G247" s="36"/>
      <c r="H247" s="36"/>
      <c r="I247" s="36"/>
      <c r="J247" s="36"/>
      <c r="K247" s="36"/>
      <c r="L247" s="36"/>
    </row>
    <row r="248" spans="1:12" s="22" customFormat="1" ht="19.5" thickBot="1" x14ac:dyDescent="0.35">
      <c r="A248" s="32"/>
      <c r="B248" s="32" t="s">
        <v>368</v>
      </c>
      <c r="C248" s="33"/>
      <c r="D248" s="38"/>
      <c r="E248" s="38"/>
      <c r="F248" s="33"/>
      <c r="G248" s="33"/>
      <c r="H248" s="33"/>
      <c r="I248" s="33"/>
      <c r="J248" s="33"/>
      <c r="K248" s="33"/>
      <c r="L248" s="39"/>
    </row>
    <row r="249" spans="1:12" s="22" customFormat="1" ht="18.75" x14ac:dyDescent="0.3">
      <c r="A249" s="27" t="s">
        <v>226</v>
      </c>
      <c r="B249" s="28" t="s">
        <v>227</v>
      </c>
      <c r="C249" s="28" t="s">
        <v>65</v>
      </c>
      <c r="D249" s="42" t="s">
        <v>17</v>
      </c>
      <c r="E249" s="42" t="s">
        <v>14</v>
      </c>
      <c r="F249" s="30">
        <v>40000</v>
      </c>
      <c r="G249" s="53">
        <f t="shared" ref="G249:G255" si="149">+F249*2.87%</f>
        <v>1148</v>
      </c>
      <c r="H249" s="53">
        <f t="shared" ref="H249:H255" si="150">+F249*3.04%</f>
        <v>1216</v>
      </c>
      <c r="I249" s="53">
        <v>442.65</v>
      </c>
      <c r="J249" s="53">
        <v>15013.77</v>
      </c>
      <c r="K249" s="53">
        <f t="shared" ref="K249:K255" si="151">+G249+H249+I249+J249</f>
        <v>17820.420000000002</v>
      </c>
      <c r="L249" s="53">
        <f t="shared" ref="L249" si="152">+F249-K249</f>
        <v>22179.579999999998</v>
      </c>
    </row>
    <row r="250" spans="1:12" s="22" customFormat="1" ht="18.75" x14ac:dyDescent="0.3">
      <c r="A250" s="27" t="s">
        <v>228</v>
      </c>
      <c r="B250" s="28" t="s">
        <v>369</v>
      </c>
      <c r="C250" s="28" t="s">
        <v>181</v>
      </c>
      <c r="D250" s="42" t="s">
        <v>17</v>
      </c>
      <c r="E250" s="42" t="s">
        <v>14</v>
      </c>
      <c r="F250" s="30">
        <v>21450</v>
      </c>
      <c r="G250" s="53">
        <f t="shared" si="149"/>
        <v>615.61500000000001</v>
      </c>
      <c r="H250" s="53">
        <f t="shared" si="150"/>
        <v>652.08000000000004</v>
      </c>
      <c r="I250" s="53">
        <v>0</v>
      </c>
      <c r="J250" s="53">
        <v>8302.2099999999991</v>
      </c>
      <c r="K250" s="53">
        <f t="shared" si="151"/>
        <v>9569.9049999999988</v>
      </c>
      <c r="L250" s="53">
        <v>11880.09</v>
      </c>
    </row>
    <row r="251" spans="1:12" s="22" customFormat="1" ht="18.75" x14ac:dyDescent="0.3">
      <c r="A251" s="27" t="s">
        <v>229</v>
      </c>
      <c r="B251" s="28" t="s">
        <v>230</v>
      </c>
      <c r="C251" s="28" t="s">
        <v>184</v>
      </c>
      <c r="D251" s="42" t="s">
        <v>17</v>
      </c>
      <c r="E251" s="42" t="s">
        <v>14</v>
      </c>
      <c r="F251" s="30">
        <v>22050</v>
      </c>
      <c r="G251" s="53">
        <f t="shared" si="149"/>
        <v>632.83500000000004</v>
      </c>
      <c r="H251" s="53">
        <f t="shared" si="150"/>
        <v>670.32</v>
      </c>
      <c r="I251" s="53">
        <v>0</v>
      </c>
      <c r="J251" s="53">
        <v>13221.64</v>
      </c>
      <c r="K251" s="53">
        <f t="shared" si="151"/>
        <v>14524.795</v>
      </c>
      <c r="L251" s="53">
        <v>7525.2</v>
      </c>
    </row>
    <row r="252" spans="1:12" s="22" customFormat="1" ht="18.75" x14ac:dyDescent="0.3">
      <c r="A252" s="27" t="s">
        <v>231</v>
      </c>
      <c r="B252" s="28" t="s">
        <v>386</v>
      </c>
      <c r="C252" s="28" t="s">
        <v>184</v>
      </c>
      <c r="D252" s="42" t="s">
        <v>35</v>
      </c>
      <c r="E252" s="42" t="s">
        <v>15</v>
      </c>
      <c r="F252" s="30">
        <v>22050</v>
      </c>
      <c r="G252" s="53">
        <f t="shared" si="149"/>
        <v>632.83500000000004</v>
      </c>
      <c r="H252" s="53">
        <f t="shared" si="150"/>
        <v>670.32</v>
      </c>
      <c r="I252" s="53">
        <v>0</v>
      </c>
      <c r="J252" s="53">
        <v>847.5</v>
      </c>
      <c r="K252" s="53">
        <f t="shared" si="151"/>
        <v>2150.6550000000002</v>
      </c>
      <c r="L252" s="53">
        <v>19899.34</v>
      </c>
    </row>
    <row r="253" spans="1:12" s="22" customFormat="1" ht="18.75" x14ac:dyDescent="0.3">
      <c r="A253" s="27" t="s">
        <v>232</v>
      </c>
      <c r="B253" s="28" t="s">
        <v>428</v>
      </c>
      <c r="C253" s="28" t="s">
        <v>184</v>
      </c>
      <c r="D253" s="42" t="s">
        <v>17</v>
      </c>
      <c r="E253" s="42" t="s">
        <v>14</v>
      </c>
      <c r="F253" s="30">
        <v>22050</v>
      </c>
      <c r="G253" s="53">
        <f t="shared" si="149"/>
        <v>632.83500000000004</v>
      </c>
      <c r="H253" s="53">
        <f t="shared" si="150"/>
        <v>670.32</v>
      </c>
      <c r="I253" s="53">
        <v>0</v>
      </c>
      <c r="J253" s="53">
        <v>1271</v>
      </c>
      <c r="K253" s="53">
        <f t="shared" si="151"/>
        <v>2574.1550000000002</v>
      </c>
      <c r="L253" s="53">
        <v>19475.84</v>
      </c>
    </row>
    <row r="254" spans="1:12" s="22" customFormat="1" ht="18.75" x14ac:dyDescent="0.3">
      <c r="A254" s="27" t="s">
        <v>233</v>
      </c>
      <c r="B254" s="28" t="s">
        <v>284</v>
      </c>
      <c r="C254" s="28" t="s">
        <v>184</v>
      </c>
      <c r="D254" s="42" t="s">
        <v>17</v>
      </c>
      <c r="E254" s="42" t="s">
        <v>14</v>
      </c>
      <c r="F254" s="30">
        <v>22050</v>
      </c>
      <c r="G254" s="53">
        <f t="shared" si="149"/>
        <v>632.83500000000004</v>
      </c>
      <c r="H254" s="53">
        <f t="shared" si="150"/>
        <v>670.32</v>
      </c>
      <c r="I254" s="53">
        <v>0</v>
      </c>
      <c r="J254" s="53">
        <v>932.5</v>
      </c>
      <c r="K254" s="53">
        <f t="shared" si="151"/>
        <v>2235.6550000000002</v>
      </c>
      <c r="L254" s="53">
        <v>19814.34</v>
      </c>
    </row>
    <row r="255" spans="1:12" s="22" customFormat="1" ht="19.5" thickBot="1" x14ac:dyDescent="0.35">
      <c r="A255" s="76" t="s">
        <v>234</v>
      </c>
      <c r="B255" s="80" t="s">
        <v>235</v>
      </c>
      <c r="C255" s="80" t="s">
        <v>184</v>
      </c>
      <c r="D255" s="81" t="s">
        <v>17</v>
      </c>
      <c r="E255" s="81" t="s">
        <v>14</v>
      </c>
      <c r="F255" s="82">
        <v>22050</v>
      </c>
      <c r="G255" s="69">
        <f t="shared" si="149"/>
        <v>632.83500000000004</v>
      </c>
      <c r="H255" s="69">
        <f t="shared" si="150"/>
        <v>670.32</v>
      </c>
      <c r="I255" s="69">
        <v>0</v>
      </c>
      <c r="J255" s="69">
        <v>16447.939999999999</v>
      </c>
      <c r="K255" s="69">
        <f t="shared" si="151"/>
        <v>17751.094999999998</v>
      </c>
      <c r="L255" s="69">
        <v>4298.8999999999996</v>
      </c>
    </row>
    <row r="256" spans="1:12" s="22" customFormat="1" ht="19.5" thickBot="1" x14ac:dyDescent="0.35">
      <c r="A256" s="70"/>
      <c r="B256" s="71"/>
      <c r="C256" s="72">
        <f>+COUNTA(C249:C255)</f>
        <v>7</v>
      </c>
      <c r="D256" s="73"/>
      <c r="E256" s="73"/>
      <c r="F256" s="74">
        <f>SUM(F249:F255)</f>
        <v>171700</v>
      </c>
      <c r="G256" s="74">
        <v>4927.82</v>
      </c>
      <c r="H256" s="74">
        <f>SUM(H249:H255)</f>
        <v>5219.68</v>
      </c>
      <c r="I256" s="74">
        <f>SUM(I249:I255)</f>
        <v>442.65</v>
      </c>
      <c r="J256" s="74">
        <f>SUM(J249:J255)</f>
        <v>56036.56</v>
      </c>
      <c r="K256" s="74">
        <f>SUM(K249:K255)</f>
        <v>66626.679999999993</v>
      </c>
      <c r="L256" s="75">
        <f>SUM(L249:L255)</f>
        <v>105073.28999999998</v>
      </c>
    </row>
    <row r="257" spans="1:12" s="22" customFormat="1" ht="19.5" thickBot="1" x14ac:dyDescent="0.35">
      <c r="A257" s="100"/>
      <c r="B257" s="101"/>
      <c r="C257" s="101"/>
      <c r="D257" s="102"/>
      <c r="E257" s="102"/>
      <c r="F257" s="36"/>
      <c r="G257" s="36"/>
      <c r="H257" s="36"/>
      <c r="I257" s="36"/>
      <c r="J257" s="36"/>
      <c r="K257" s="36"/>
      <c r="L257" s="36"/>
    </row>
    <row r="258" spans="1:12" s="22" customFormat="1" ht="19.5" thickBot="1" x14ac:dyDescent="0.35">
      <c r="A258" s="91"/>
      <c r="B258" s="32" t="s">
        <v>236</v>
      </c>
      <c r="C258" s="33"/>
      <c r="D258" s="38"/>
      <c r="E258" s="38"/>
      <c r="F258" s="33"/>
      <c r="G258" s="33"/>
      <c r="H258" s="33"/>
      <c r="I258" s="33"/>
      <c r="J258" s="33"/>
      <c r="K258" s="33"/>
      <c r="L258" s="39"/>
    </row>
    <row r="259" spans="1:12" s="22" customFormat="1" ht="18.75" x14ac:dyDescent="0.3">
      <c r="A259" s="27" t="s">
        <v>285</v>
      </c>
      <c r="B259" s="28" t="s">
        <v>237</v>
      </c>
      <c r="C259" s="28" t="s">
        <v>238</v>
      </c>
      <c r="D259" s="42" t="s">
        <v>17</v>
      </c>
      <c r="E259" s="42" t="s">
        <v>15</v>
      </c>
      <c r="F259" s="30">
        <v>50000</v>
      </c>
      <c r="G259" s="53">
        <f t="shared" ref="G259:G261" si="153">+F259*2.87%</f>
        <v>1435</v>
      </c>
      <c r="H259" s="53">
        <f t="shared" ref="H259:H261" si="154">+F259*3.04%</f>
        <v>1520</v>
      </c>
      <c r="I259" s="53">
        <v>1627.13</v>
      </c>
      <c r="J259" s="53">
        <v>1757.45</v>
      </c>
      <c r="K259" s="53">
        <f t="shared" ref="K259:K261" si="155">+G259+H259+I259+J259</f>
        <v>6339.58</v>
      </c>
      <c r="L259" s="53">
        <f t="shared" ref="L259:L261" si="156">+F259-K259</f>
        <v>43660.42</v>
      </c>
    </row>
    <row r="260" spans="1:12" s="22" customFormat="1" ht="18.75" x14ac:dyDescent="0.3">
      <c r="A260" s="27" t="s">
        <v>239</v>
      </c>
      <c r="B260" s="28" t="s">
        <v>286</v>
      </c>
      <c r="C260" s="28" t="s">
        <v>240</v>
      </c>
      <c r="D260" s="42" t="s">
        <v>17</v>
      </c>
      <c r="E260" s="42" t="s">
        <v>14</v>
      </c>
      <c r="F260" s="30">
        <v>31227.29</v>
      </c>
      <c r="G260" s="53">
        <f t="shared" si="153"/>
        <v>896.22322300000008</v>
      </c>
      <c r="H260" s="53">
        <f t="shared" si="154"/>
        <v>949.30961600000001</v>
      </c>
      <c r="I260" s="53">
        <v>0</v>
      </c>
      <c r="J260" s="53">
        <v>75</v>
      </c>
      <c r="K260" s="53">
        <f t="shared" si="155"/>
        <v>1920.532839</v>
      </c>
      <c r="L260" s="53">
        <f t="shared" si="156"/>
        <v>29306.757161000001</v>
      </c>
    </row>
    <row r="261" spans="1:12" s="22" customFormat="1" ht="18.75" x14ac:dyDescent="0.3">
      <c r="A261" s="27" t="s">
        <v>241</v>
      </c>
      <c r="B261" s="28" t="s">
        <v>429</v>
      </c>
      <c r="C261" s="28" t="s">
        <v>181</v>
      </c>
      <c r="D261" s="42" t="s">
        <v>17</v>
      </c>
      <c r="E261" s="42" t="s">
        <v>14</v>
      </c>
      <c r="F261" s="30">
        <v>19943.830000000002</v>
      </c>
      <c r="G261" s="53">
        <f t="shared" si="153"/>
        <v>572.38792100000001</v>
      </c>
      <c r="H261" s="53">
        <f t="shared" si="154"/>
        <v>606.29243200000008</v>
      </c>
      <c r="I261" s="53">
        <v>0</v>
      </c>
      <c r="J261" s="53">
        <v>15064.65</v>
      </c>
      <c r="K261" s="53">
        <f t="shared" si="155"/>
        <v>16243.330352999999</v>
      </c>
      <c r="L261" s="53">
        <f t="shared" si="156"/>
        <v>3700.4996470000024</v>
      </c>
    </row>
    <row r="262" spans="1:12" s="22" customFormat="1" ht="19.5" thickBot="1" x14ac:dyDescent="0.35">
      <c r="A262" s="27" t="s">
        <v>249</v>
      </c>
      <c r="B262" s="28" t="s">
        <v>359</v>
      </c>
      <c r="C262" s="28" t="s">
        <v>181</v>
      </c>
      <c r="D262" s="42" t="s">
        <v>35</v>
      </c>
      <c r="E262" s="42" t="s">
        <v>14</v>
      </c>
      <c r="F262" s="30">
        <v>30000</v>
      </c>
      <c r="G262" s="53">
        <f>+F262*2.87%</f>
        <v>861</v>
      </c>
      <c r="H262" s="53">
        <f>+F262*3.04%</f>
        <v>912</v>
      </c>
      <c r="I262" s="53">
        <v>0</v>
      </c>
      <c r="J262" s="53">
        <v>12131.6</v>
      </c>
      <c r="K262" s="53">
        <f>+G262+H262+I262+J262</f>
        <v>13904.6</v>
      </c>
      <c r="L262" s="53">
        <f>+F262-K262</f>
        <v>16095.4</v>
      </c>
    </row>
    <row r="263" spans="1:12" s="22" customFormat="1" ht="19.5" thickBot="1" x14ac:dyDescent="0.35">
      <c r="A263" s="70"/>
      <c r="B263" s="71"/>
      <c r="C263" s="72">
        <f>+COUNTA(C259:C262)</f>
        <v>4</v>
      </c>
      <c r="D263" s="73"/>
      <c r="E263" s="73"/>
      <c r="F263" s="74">
        <f t="shared" ref="F263:L263" si="157">SUM(F259:F262)</f>
        <v>131171.12</v>
      </c>
      <c r="G263" s="74">
        <f t="shared" si="157"/>
        <v>3764.611144</v>
      </c>
      <c r="H263" s="74">
        <f t="shared" si="157"/>
        <v>3987.6020480000002</v>
      </c>
      <c r="I263" s="74">
        <f t="shared" si="157"/>
        <v>1627.13</v>
      </c>
      <c r="J263" s="74">
        <f t="shared" si="157"/>
        <v>29028.699999999997</v>
      </c>
      <c r="K263" s="74">
        <f t="shared" si="157"/>
        <v>38408.043191999997</v>
      </c>
      <c r="L263" s="75">
        <f t="shared" si="157"/>
        <v>92763.076807999998</v>
      </c>
    </row>
    <row r="264" spans="1:12" s="22" customFormat="1" ht="18.75" x14ac:dyDescent="0.3">
      <c r="A264" s="35"/>
      <c r="B264" s="36"/>
      <c r="C264" s="36"/>
      <c r="D264" s="37"/>
      <c r="E264" s="37"/>
      <c r="F264" s="36"/>
      <c r="G264" s="36"/>
      <c r="H264" s="36"/>
      <c r="I264" s="36"/>
      <c r="J264" s="36"/>
      <c r="K264" s="36"/>
      <c r="L264" s="36"/>
    </row>
    <row r="265" spans="1:12" s="22" customFormat="1" ht="18.75" x14ac:dyDescent="0.3">
      <c r="A265" s="35"/>
      <c r="B265" s="36"/>
      <c r="C265" s="36"/>
      <c r="D265" s="37"/>
      <c r="E265" s="37"/>
      <c r="F265" s="36"/>
      <c r="G265" s="36"/>
      <c r="H265" s="36"/>
      <c r="I265" s="36"/>
      <c r="J265" s="36"/>
      <c r="K265" s="36"/>
      <c r="L265" s="36"/>
    </row>
    <row r="266" spans="1:12" s="22" customFormat="1" ht="18.75" x14ac:dyDescent="0.3">
      <c r="A266" s="35"/>
      <c r="B266" s="36"/>
      <c r="C266" s="36"/>
      <c r="D266" s="37"/>
      <c r="E266" s="37"/>
      <c r="F266" s="36"/>
      <c r="G266" s="36"/>
      <c r="H266" s="36"/>
      <c r="I266" s="36"/>
      <c r="J266" s="36"/>
      <c r="K266" s="36"/>
      <c r="L266" s="36"/>
    </row>
    <row r="267" spans="1:12" s="22" customFormat="1" ht="19.5" thickBot="1" x14ac:dyDescent="0.35">
      <c r="A267" s="35"/>
      <c r="B267" s="36"/>
      <c r="C267" s="36"/>
      <c r="D267" s="37"/>
      <c r="E267" s="37"/>
      <c r="F267" s="36"/>
      <c r="G267" s="36"/>
      <c r="H267" s="36"/>
      <c r="I267" s="36"/>
      <c r="J267" s="36"/>
      <c r="K267" s="36"/>
      <c r="L267" s="36"/>
    </row>
    <row r="268" spans="1:12" s="22" customFormat="1" ht="19.5" thickBot="1" x14ac:dyDescent="0.35">
      <c r="A268" s="91"/>
      <c r="B268" s="32" t="s">
        <v>370</v>
      </c>
      <c r="C268" s="33"/>
      <c r="D268" s="38"/>
      <c r="E268" s="38"/>
      <c r="F268" s="33"/>
      <c r="G268" s="33"/>
      <c r="H268" s="33"/>
      <c r="I268" s="33"/>
      <c r="J268" s="33"/>
      <c r="K268" s="33"/>
      <c r="L268" s="39"/>
    </row>
    <row r="269" spans="1:12" s="22" customFormat="1" ht="18.75" x14ac:dyDescent="0.3">
      <c r="A269" s="27" t="s">
        <v>18</v>
      </c>
      <c r="B269" s="28" t="s">
        <v>242</v>
      </c>
      <c r="C269" s="28" t="s">
        <v>65</v>
      </c>
      <c r="D269" s="42" t="s">
        <v>35</v>
      </c>
      <c r="E269" s="42" t="s">
        <v>15</v>
      </c>
      <c r="F269" s="30">
        <v>33399.93</v>
      </c>
      <c r="G269" s="53">
        <f t="shared" ref="G269:G287" si="158">+F269*2.87%</f>
        <v>958.577991</v>
      </c>
      <c r="H269" s="53">
        <f t="shared" ref="H269:H287" si="159">+F269*3.04%</f>
        <v>1015.357872</v>
      </c>
      <c r="I269" s="53">
        <v>0</v>
      </c>
      <c r="J269" s="53">
        <v>175</v>
      </c>
      <c r="K269" s="53">
        <f t="shared" ref="K269:K287" si="160">+G269+H269+I269+J269</f>
        <v>2148.9358630000002</v>
      </c>
      <c r="L269" s="53">
        <f t="shared" ref="L269:L287" si="161">+F269-K269</f>
        <v>31250.994137000002</v>
      </c>
    </row>
    <row r="270" spans="1:12" s="22" customFormat="1" ht="18.75" x14ac:dyDescent="0.3">
      <c r="A270" s="27" t="s">
        <v>247</v>
      </c>
      <c r="B270" s="28" t="s">
        <v>248</v>
      </c>
      <c r="C270" s="28" t="s">
        <v>181</v>
      </c>
      <c r="D270" s="42" t="s">
        <v>27</v>
      </c>
      <c r="E270" s="42" t="s">
        <v>14</v>
      </c>
      <c r="F270" s="30">
        <v>19943.830000000002</v>
      </c>
      <c r="G270" s="53">
        <f t="shared" si="158"/>
        <v>572.38792100000001</v>
      </c>
      <c r="H270" s="53">
        <f t="shared" si="159"/>
        <v>606.29243200000008</v>
      </c>
      <c r="I270" s="53">
        <v>0</v>
      </c>
      <c r="J270" s="53">
        <v>7664.66</v>
      </c>
      <c r="K270" s="53">
        <f t="shared" si="160"/>
        <v>8843.3403529999996</v>
      </c>
      <c r="L270" s="53">
        <f t="shared" si="161"/>
        <v>11100.489647000002</v>
      </c>
    </row>
    <row r="271" spans="1:12" s="22" customFormat="1" ht="18.75" x14ac:dyDescent="0.3">
      <c r="A271" s="27" t="s">
        <v>250</v>
      </c>
      <c r="B271" s="28" t="s">
        <v>376</v>
      </c>
      <c r="C271" s="28" t="s">
        <v>181</v>
      </c>
      <c r="D271" s="42" t="s">
        <v>35</v>
      </c>
      <c r="E271" s="42" t="s">
        <v>14</v>
      </c>
      <c r="F271" s="30">
        <v>22729.35</v>
      </c>
      <c r="G271" s="53">
        <f t="shared" si="158"/>
        <v>652.33234499999992</v>
      </c>
      <c r="H271" s="53">
        <f t="shared" si="159"/>
        <v>690.97223999999994</v>
      </c>
      <c r="I271" s="53">
        <v>0</v>
      </c>
      <c r="J271" s="53">
        <v>13323.71</v>
      </c>
      <c r="K271" s="53">
        <f t="shared" si="160"/>
        <v>14667.014584999999</v>
      </c>
      <c r="L271" s="53">
        <f t="shared" si="161"/>
        <v>8062.3354149999996</v>
      </c>
    </row>
    <row r="272" spans="1:12" s="22" customFormat="1" ht="18.75" x14ac:dyDescent="0.3">
      <c r="A272" s="27" t="s">
        <v>251</v>
      </c>
      <c r="B272" s="28" t="s">
        <v>375</v>
      </c>
      <c r="C272" s="28" t="s">
        <v>184</v>
      </c>
      <c r="D272" s="42" t="s">
        <v>27</v>
      </c>
      <c r="E272" s="42" t="s">
        <v>14</v>
      </c>
      <c r="F272" s="30">
        <v>22050</v>
      </c>
      <c r="G272" s="53">
        <f t="shared" si="158"/>
        <v>632.83500000000004</v>
      </c>
      <c r="H272" s="53">
        <f t="shared" si="159"/>
        <v>670.32</v>
      </c>
      <c r="I272" s="53">
        <v>0</v>
      </c>
      <c r="J272" s="53">
        <v>9079.5499999999993</v>
      </c>
      <c r="K272" s="53">
        <f t="shared" si="160"/>
        <v>10382.705</v>
      </c>
      <c r="L272" s="53">
        <v>11667.29</v>
      </c>
    </row>
    <row r="273" spans="1:12" s="22" customFormat="1" ht="18.75" x14ac:dyDescent="0.3">
      <c r="A273" s="27" t="s">
        <v>252</v>
      </c>
      <c r="B273" s="28" t="s">
        <v>371</v>
      </c>
      <c r="C273" s="28" t="s">
        <v>181</v>
      </c>
      <c r="D273" s="42" t="s">
        <v>27</v>
      </c>
      <c r="E273" s="42" t="s">
        <v>14</v>
      </c>
      <c r="F273" s="30">
        <v>21450</v>
      </c>
      <c r="G273" s="53">
        <f t="shared" si="158"/>
        <v>615.61500000000001</v>
      </c>
      <c r="H273" s="53">
        <f t="shared" si="159"/>
        <v>652.08000000000004</v>
      </c>
      <c r="I273" s="53">
        <v>0</v>
      </c>
      <c r="J273" s="53">
        <v>6192.5</v>
      </c>
      <c r="K273" s="53">
        <f t="shared" si="160"/>
        <v>7460.1949999999997</v>
      </c>
      <c r="L273" s="53">
        <v>13989.8</v>
      </c>
    </row>
    <row r="274" spans="1:12" s="22" customFormat="1" ht="18.75" x14ac:dyDescent="0.3">
      <c r="A274" s="27" t="s">
        <v>253</v>
      </c>
      <c r="B274" s="28" t="s">
        <v>372</v>
      </c>
      <c r="C274" s="28" t="s">
        <v>184</v>
      </c>
      <c r="D274" s="42" t="s">
        <v>35</v>
      </c>
      <c r="E274" s="42" t="s">
        <v>14</v>
      </c>
      <c r="F274" s="30">
        <v>22050</v>
      </c>
      <c r="G274" s="53">
        <f t="shared" si="158"/>
        <v>632.83500000000004</v>
      </c>
      <c r="H274" s="53">
        <f t="shared" si="159"/>
        <v>670.32</v>
      </c>
      <c r="I274" s="53">
        <v>0</v>
      </c>
      <c r="J274" s="53">
        <v>1271</v>
      </c>
      <c r="K274" s="53">
        <f t="shared" si="160"/>
        <v>2574.1550000000002</v>
      </c>
      <c r="L274" s="53">
        <v>19475.84</v>
      </c>
    </row>
    <row r="275" spans="1:12" s="22" customFormat="1" ht="18.75" x14ac:dyDescent="0.3">
      <c r="A275" s="27" t="s">
        <v>254</v>
      </c>
      <c r="B275" s="28" t="s">
        <v>373</v>
      </c>
      <c r="C275" s="28" t="s">
        <v>181</v>
      </c>
      <c r="D275" s="42" t="s">
        <v>27</v>
      </c>
      <c r="E275" s="42" t="s">
        <v>14</v>
      </c>
      <c r="F275" s="30">
        <v>22050</v>
      </c>
      <c r="G275" s="53">
        <f t="shared" si="158"/>
        <v>632.83500000000004</v>
      </c>
      <c r="H275" s="53">
        <f t="shared" si="159"/>
        <v>670.32</v>
      </c>
      <c r="I275" s="53">
        <v>0</v>
      </c>
      <c r="J275" s="53">
        <v>25</v>
      </c>
      <c r="K275" s="53">
        <f t="shared" si="160"/>
        <v>1328.1550000000002</v>
      </c>
      <c r="L275" s="53">
        <v>20721.84</v>
      </c>
    </row>
    <row r="276" spans="1:12" s="22" customFormat="1" ht="18.75" x14ac:dyDescent="0.3">
      <c r="A276" s="27" t="s">
        <v>246</v>
      </c>
      <c r="B276" s="28" t="s">
        <v>255</v>
      </c>
      <c r="C276" s="28" t="s">
        <v>88</v>
      </c>
      <c r="D276" s="42" t="s">
        <v>35</v>
      </c>
      <c r="E276" s="42" t="s">
        <v>14</v>
      </c>
      <c r="F276" s="30">
        <v>13200</v>
      </c>
      <c r="G276" s="53">
        <f t="shared" si="158"/>
        <v>378.84</v>
      </c>
      <c r="H276" s="53">
        <f t="shared" si="159"/>
        <v>401.28</v>
      </c>
      <c r="I276" s="53">
        <v>0</v>
      </c>
      <c r="J276" s="53">
        <v>9947</v>
      </c>
      <c r="K276" s="53">
        <f t="shared" si="160"/>
        <v>10727.119999999999</v>
      </c>
      <c r="L276" s="53">
        <f t="shared" si="161"/>
        <v>2472.880000000001</v>
      </c>
    </row>
    <row r="277" spans="1:12" s="22" customFormat="1" ht="18.75" x14ac:dyDescent="0.3">
      <c r="A277" s="27" t="s">
        <v>256</v>
      </c>
      <c r="B277" s="28" t="s">
        <v>374</v>
      </c>
      <c r="C277" s="28" t="s">
        <v>181</v>
      </c>
      <c r="D277" s="42" t="s">
        <v>27</v>
      </c>
      <c r="E277" s="42" t="s">
        <v>14</v>
      </c>
      <c r="F277" s="30">
        <v>14958.45</v>
      </c>
      <c r="G277" s="53">
        <f t="shared" si="158"/>
        <v>429.30751500000002</v>
      </c>
      <c r="H277" s="53">
        <f t="shared" si="159"/>
        <v>454.73688000000004</v>
      </c>
      <c r="I277" s="53">
        <v>0</v>
      </c>
      <c r="J277" s="53">
        <v>75</v>
      </c>
      <c r="K277" s="53">
        <v>959.05</v>
      </c>
      <c r="L277" s="53">
        <f t="shared" si="161"/>
        <v>13999.400000000001</v>
      </c>
    </row>
    <row r="278" spans="1:12" s="22" customFormat="1" ht="18.75" x14ac:dyDescent="0.3">
      <c r="A278" s="27" t="s">
        <v>257</v>
      </c>
      <c r="B278" s="28" t="s">
        <v>258</v>
      </c>
      <c r="C278" s="28" t="s">
        <v>259</v>
      </c>
      <c r="D278" s="42" t="s">
        <v>27</v>
      </c>
      <c r="E278" s="42" t="s">
        <v>14</v>
      </c>
      <c r="F278" s="30">
        <v>26250</v>
      </c>
      <c r="G278" s="53">
        <f t="shared" si="158"/>
        <v>753.375</v>
      </c>
      <c r="H278" s="53">
        <f t="shared" si="159"/>
        <v>798</v>
      </c>
      <c r="I278" s="53">
        <v>0</v>
      </c>
      <c r="J278" s="53">
        <v>5838.27</v>
      </c>
      <c r="K278" s="53">
        <f>+G278+H278+I278+J278</f>
        <v>7389.6450000000004</v>
      </c>
      <c r="L278" s="53">
        <f>+F278-K278</f>
        <v>18860.355</v>
      </c>
    </row>
    <row r="279" spans="1:12" s="22" customFormat="1" ht="18.75" x14ac:dyDescent="0.3">
      <c r="A279" s="27" t="s">
        <v>260</v>
      </c>
      <c r="B279" s="28" t="s">
        <v>261</v>
      </c>
      <c r="C279" s="28" t="s">
        <v>54</v>
      </c>
      <c r="D279" s="42" t="s">
        <v>27</v>
      </c>
      <c r="E279" s="42" t="s">
        <v>14</v>
      </c>
      <c r="F279" s="30">
        <v>19800</v>
      </c>
      <c r="G279" s="53">
        <f t="shared" si="158"/>
        <v>568.26</v>
      </c>
      <c r="H279" s="53">
        <f t="shared" si="159"/>
        <v>601.91999999999996</v>
      </c>
      <c r="I279" s="53">
        <v>0</v>
      </c>
      <c r="J279" s="53">
        <v>25</v>
      </c>
      <c r="K279" s="53">
        <f t="shared" si="160"/>
        <v>1195.1799999999998</v>
      </c>
      <c r="L279" s="53">
        <f t="shared" si="161"/>
        <v>18604.82</v>
      </c>
    </row>
    <row r="280" spans="1:12" s="22" customFormat="1" ht="18.75" x14ac:dyDescent="0.3">
      <c r="A280" s="27" t="s">
        <v>262</v>
      </c>
      <c r="B280" s="28" t="s">
        <v>431</v>
      </c>
      <c r="C280" s="28" t="s">
        <v>184</v>
      </c>
      <c r="D280" s="42" t="s">
        <v>27</v>
      </c>
      <c r="E280" s="42" t="s">
        <v>15</v>
      </c>
      <c r="F280" s="30">
        <v>22050</v>
      </c>
      <c r="G280" s="53">
        <f t="shared" si="158"/>
        <v>632.83500000000004</v>
      </c>
      <c r="H280" s="53">
        <f t="shared" si="159"/>
        <v>670.32</v>
      </c>
      <c r="I280" s="53">
        <v>0</v>
      </c>
      <c r="J280" s="53">
        <v>25</v>
      </c>
      <c r="K280" s="53">
        <f t="shared" si="160"/>
        <v>1328.1550000000002</v>
      </c>
      <c r="L280" s="53">
        <v>20721.84</v>
      </c>
    </row>
    <row r="281" spans="1:12" s="22" customFormat="1" ht="18.75" x14ac:dyDescent="0.3">
      <c r="A281" s="27" t="s">
        <v>300</v>
      </c>
      <c r="B281" s="28" t="s">
        <v>301</v>
      </c>
      <c r="C281" s="28" t="s">
        <v>181</v>
      </c>
      <c r="D281" s="42" t="s">
        <v>17</v>
      </c>
      <c r="E281" s="42" t="s">
        <v>14</v>
      </c>
      <c r="F281" s="30">
        <v>21450</v>
      </c>
      <c r="G281" s="53">
        <f t="shared" si="158"/>
        <v>615.61500000000001</v>
      </c>
      <c r="H281" s="53">
        <f t="shared" si="159"/>
        <v>652.08000000000004</v>
      </c>
      <c r="I281" s="53"/>
      <c r="J281" s="53">
        <v>25</v>
      </c>
      <c r="K281" s="53">
        <f>+G281+H281+I281+J281</f>
        <v>1292.6950000000002</v>
      </c>
      <c r="L281" s="53">
        <v>20157.3</v>
      </c>
    </row>
    <row r="282" spans="1:12" s="22" customFormat="1" ht="18.75" x14ac:dyDescent="0.3">
      <c r="A282" s="27" t="s">
        <v>263</v>
      </c>
      <c r="B282" s="28" t="s">
        <v>264</v>
      </c>
      <c r="C282" s="28" t="s">
        <v>181</v>
      </c>
      <c r="D282" s="42" t="s">
        <v>27</v>
      </c>
      <c r="E282" s="42" t="s">
        <v>14</v>
      </c>
      <c r="F282" s="30">
        <v>18130.2</v>
      </c>
      <c r="G282" s="53">
        <f t="shared" si="158"/>
        <v>520.33673999999996</v>
      </c>
      <c r="H282" s="53">
        <f t="shared" si="159"/>
        <v>551.15808000000004</v>
      </c>
      <c r="I282" s="53">
        <v>0</v>
      </c>
      <c r="J282" s="53">
        <v>25</v>
      </c>
      <c r="K282" s="53">
        <v>1096.5</v>
      </c>
      <c r="L282" s="53">
        <f t="shared" si="161"/>
        <v>17033.7</v>
      </c>
    </row>
    <row r="283" spans="1:12" s="22" customFormat="1" ht="18.75" x14ac:dyDescent="0.3">
      <c r="A283" s="76" t="s">
        <v>295</v>
      </c>
      <c r="B283" s="80" t="s">
        <v>378</v>
      </c>
      <c r="C283" s="80" t="s">
        <v>181</v>
      </c>
      <c r="D283" s="81" t="s">
        <v>17</v>
      </c>
      <c r="E283" s="81" t="s">
        <v>15</v>
      </c>
      <c r="F283" s="82">
        <v>21500</v>
      </c>
      <c r="G283" s="69">
        <f>+F283*2.87%</f>
        <v>617.04999999999995</v>
      </c>
      <c r="H283" s="69">
        <f>+F283*3.04%</f>
        <v>653.6</v>
      </c>
      <c r="I283" s="69">
        <v>0</v>
      </c>
      <c r="J283" s="69">
        <v>25</v>
      </c>
      <c r="K283" s="69">
        <f t="shared" ref="K283" si="162">+G283+H283+I283+J283</f>
        <v>1295.6500000000001</v>
      </c>
      <c r="L283" s="69">
        <f t="shared" ref="L283" si="163">+F283-K283</f>
        <v>20204.349999999999</v>
      </c>
    </row>
    <row r="284" spans="1:12" s="22" customFormat="1" ht="18.75" x14ac:dyDescent="0.3">
      <c r="A284" s="66">
        <v>151</v>
      </c>
      <c r="B284" s="67" t="s">
        <v>297</v>
      </c>
      <c r="C284" s="67" t="s">
        <v>191</v>
      </c>
      <c r="D284" s="66" t="s">
        <v>27</v>
      </c>
      <c r="E284" s="66" t="s">
        <v>14</v>
      </c>
      <c r="F284" s="68">
        <v>31500</v>
      </c>
      <c r="G284" s="69">
        <f>+F284*2.87%</f>
        <v>904.05</v>
      </c>
      <c r="H284" s="69">
        <f>+F284*3.04%</f>
        <v>957.6</v>
      </c>
      <c r="I284" s="69">
        <v>0</v>
      </c>
      <c r="J284" s="69">
        <v>15078.81</v>
      </c>
      <c r="K284" s="69">
        <f>+G284+H284+I284+J284</f>
        <v>16940.46</v>
      </c>
      <c r="L284" s="69">
        <f>+F284-K284</f>
        <v>14559.54</v>
      </c>
    </row>
    <row r="285" spans="1:12" s="22" customFormat="1" ht="18.75" x14ac:dyDescent="0.3">
      <c r="A285" s="27" t="s">
        <v>265</v>
      </c>
      <c r="B285" s="28" t="s">
        <v>430</v>
      </c>
      <c r="C285" s="28" t="s">
        <v>266</v>
      </c>
      <c r="D285" s="42" t="s">
        <v>27</v>
      </c>
      <c r="E285" s="42" t="s">
        <v>15</v>
      </c>
      <c r="F285" s="30">
        <v>11000</v>
      </c>
      <c r="G285" s="53">
        <f t="shared" si="158"/>
        <v>315.7</v>
      </c>
      <c r="H285" s="53">
        <f t="shared" si="159"/>
        <v>334.4</v>
      </c>
      <c r="I285" s="53">
        <v>0</v>
      </c>
      <c r="J285" s="53">
        <v>25</v>
      </c>
      <c r="K285" s="53">
        <f t="shared" si="160"/>
        <v>675.09999999999991</v>
      </c>
      <c r="L285" s="53">
        <f t="shared" si="161"/>
        <v>10324.9</v>
      </c>
    </row>
    <row r="286" spans="1:12" s="22" customFormat="1" ht="18.75" x14ac:dyDescent="0.3">
      <c r="A286" s="27" t="s">
        <v>267</v>
      </c>
      <c r="B286" s="28" t="s">
        <v>377</v>
      </c>
      <c r="C286" s="28" t="s">
        <v>266</v>
      </c>
      <c r="D286" s="42" t="s">
        <v>27</v>
      </c>
      <c r="E286" s="42" t="s">
        <v>15</v>
      </c>
      <c r="F286" s="30">
        <v>11000</v>
      </c>
      <c r="G286" s="53">
        <f t="shared" si="158"/>
        <v>315.7</v>
      </c>
      <c r="H286" s="53">
        <f t="shared" si="159"/>
        <v>334.4</v>
      </c>
      <c r="I286" s="53">
        <v>0</v>
      </c>
      <c r="J286" s="53">
        <v>25</v>
      </c>
      <c r="K286" s="53">
        <f t="shared" si="160"/>
        <v>675.09999999999991</v>
      </c>
      <c r="L286" s="53">
        <f t="shared" si="161"/>
        <v>10324.9</v>
      </c>
    </row>
    <row r="287" spans="1:12" s="22" customFormat="1" ht="19.5" thickBot="1" x14ac:dyDescent="0.35">
      <c r="A287" s="76" t="s">
        <v>268</v>
      </c>
      <c r="B287" s="80" t="s">
        <v>432</v>
      </c>
      <c r="C287" s="80" t="s">
        <v>266</v>
      </c>
      <c r="D287" s="81" t="s">
        <v>27</v>
      </c>
      <c r="E287" s="81" t="s">
        <v>15</v>
      </c>
      <c r="F287" s="82">
        <v>11000</v>
      </c>
      <c r="G287" s="69">
        <f t="shared" si="158"/>
        <v>315.7</v>
      </c>
      <c r="H287" s="69">
        <f t="shared" si="159"/>
        <v>334.4</v>
      </c>
      <c r="I287" s="69">
        <v>0</v>
      </c>
      <c r="J287" s="69">
        <v>25</v>
      </c>
      <c r="K287" s="69">
        <f t="shared" si="160"/>
        <v>675.09999999999991</v>
      </c>
      <c r="L287" s="69">
        <f t="shared" si="161"/>
        <v>10324.9</v>
      </c>
    </row>
    <row r="288" spans="1:12" s="22" customFormat="1" ht="19.5" thickBot="1" x14ac:dyDescent="0.35">
      <c r="A288" s="70"/>
      <c r="B288" s="71"/>
      <c r="C288" s="72">
        <f>+COUNTA(C269:C287)</f>
        <v>19</v>
      </c>
      <c r="D288" s="73"/>
      <c r="E288" s="73"/>
      <c r="F288" s="74">
        <f t="shared" ref="F288:K288" si="164">SUM(F269:F287)</f>
        <v>385511.76</v>
      </c>
      <c r="G288" s="74">
        <f t="shared" si="164"/>
        <v>11064.187512000002</v>
      </c>
      <c r="H288" s="74">
        <f t="shared" si="164"/>
        <v>11719.557503999999</v>
      </c>
      <c r="I288" s="74">
        <f t="shared" si="164"/>
        <v>0</v>
      </c>
      <c r="J288" s="74">
        <f>SUM(J269:J287)</f>
        <v>68870.5</v>
      </c>
      <c r="K288" s="74">
        <f t="shared" si="164"/>
        <v>91654.255801000021</v>
      </c>
      <c r="L288" s="75">
        <f>SUM(L269:L287)</f>
        <v>293857.47419900011</v>
      </c>
    </row>
    <row r="289" spans="1:12" s="54" customFormat="1" ht="19.5" thickBot="1" x14ac:dyDescent="0.35">
      <c r="A289" s="62"/>
      <c r="B289" s="63"/>
      <c r="C289" s="63"/>
      <c r="D289" s="64"/>
      <c r="E289" s="64"/>
      <c r="F289" s="63"/>
      <c r="G289" s="63"/>
      <c r="H289" s="63"/>
      <c r="I289" s="63"/>
      <c r="J289" s="63"/>
      <c r="K289" s="63"/>
      <c r="L289" s="63"/>
    </row>
    <row r="290" spans="1:12" s="22" customFormat="1" ht="19.5" thickBot="1" x14ac:dyDescent="0.35">
      <c r="A290" s="91"/>
      <c r="B290" s="32" t="s">
        <v>379</v>
      </c>
      <c r="C290" s="33"/>
      <c r="D290" s="38"/>
      <c r="E290" s="38"/>
      <c r="F290" s="33"/>
      <c r="G290" s="33"/>
      <c r="H290" s="33"/>
      <c r="I290" s="33"/>
      <c r="J290" s="33"/>
      <c r="K290" s="33"/>
      <c r="L290" s="39"/>
    </row>
    <row r="291" spans="1:12" s="22" customFormat="1" ht="18.75" x14ac:dyDescent="0.3">
      <c r="A291" s="27" t="s">
        <v>274</v>
      </c>
      <c r="B291" s="28" t="s">
        <v>275</v>
      </c>
      <c r="C291" s="28" t="s">
        <v>276</v>
      </c>
      <c r="D291" s="42" t="s">
        <v>17</v>
      </c>
      <c r="E291" s="42" t="s">
        <v>14</v>
      </c>
      <c r="F291" s="30">
        <v>50000</v>
      </c>
      <c r="G291" s="53">
        <f t="shared" ref="G291" si="165">+F291*2.87%</f>
        <v>1435</v>
      </c>
      <c r="H291" s="53">
        <f t="shared" ref="H291" si="166">+F291*3.04%</f>
        <v>1520</v>
      </c>
      <c r="I291" s="53">
        <v>1627.13</v>
      </c>
      <c r="J291" s="53">
        <v>12915.38</v>
      </c>
      <c r="K291" s="53">
        <f t="shared" ref="K291" si="167">+G291+H291+I291+J291</f>
        <v>17497.509999999998</v>
      </c>
      <c r="L291" s="53">
        <f t="shared" ref="L291" si="168">+F291-K291</f>
        <v>32502.49</v>
      </c>
    </row>
    <row r="292" spans="1:12" s="22" customFormat="1" ht="19.5" thickBot="1" x14ac:dyDescent="0.35">
      <c r="A292" s="27">
        <v>384</v>
      </c>
      <c r="B292" s="28" t="s">
        <v>380</v>
      </c>
      <c r="C292" s="28" t="s">
        <v>38</v>
      </c>
      <c r="D292" s="42" t="s">
        <v>56</v>
      </c>
      <c r="E292" s="42" t="s">
        <v>14</v>
      </c>
      <c r="F292" s="30">
        <v>31500</v>
      </c>
      <c r="G292" s="53">
        <f>+F292*2.87%</f>
        <v>904.05</v>
      </c>
      <c r="H292" s="53">
        <f>+F292*3.04%</f>
        <v>957.6</v>
      </c>
      <c r="I292" s="53">
        <v>0</v>
      </c>
      <c r="J292" s="53">
        <v>8423.6299999999992</v>
      </c>
      <c r="K292" s="53">
        <f>+G292+H292+I292+J292</f>
        <v>10285.279999999999</v>
      </c>
      <c r="L292" s="53">
        <f>+F292-K292</f>
        <v>21214.720000000001</v>
      </c>
    </row>
    <row r="293" spans="1:12" s="22" customFormat="1" ht="19.5" thickBot="1" x14ac:dyDescent="0.35">
      <c r="A293" s="70"/>
      <c r="B293" s="71"/>
      <c r="C293" s="72">
        <f ca="1">+COUNTA(C291:C299)</f>
        <v>2</v>
      </c>
      <c r="D293" s="73"/>
      <c r="E293" s="73"/>
      <c r="F293" s="74">
        <f t="shared" ref="F293:L293" si="169">SUM(F291:F292)</f>
        <v>81500</v>
      </c>
      <c r="G293" s="74">
        <f t="shared" si="169"/>
        <v>2339.0500000000002</v>
      </c>
      <c r="H293" s="74">
        <f t="shared" si="169"/>
        <v>2477.6</v>
      </c>
      <c r="I293" s="74">
        <f t="shared" si="169"/>
        <v>1627.13</v>
      </c>
      <c r="J293" s="74">
        <f t="shared" si="169"/>
        <v>21339.01</v>
      </c>
      <c r="K293" s="74">
        <f t="shared" si="169"/>
        <v>27782.789999999997</v>
      </c>
      <c r="L293" s="75">
        <f t="shared" si="169"/>
        <v>53717.210000000006</v>
      </c>
    </row>
    <row r="294" spans="1:12" s="22" customFormat="1" ht="19.5" thickBot="1" x14ac:dyDescent="0.35">
      <c r="A294" s="35"/>
      <c r="B294" s="36"/>
      <c r="C294" s="36"/>
      <c r="D294" s="37"/>
      <c r="E294" s="37"/>
      <c r="F294" s="36"/>
      <c r="G294" s="36"/>
      <c r="H294" s="36"/>
      <c r="I294" s="36"/>
      <c r="J294" s="36"/>
      <c r="K294" s="36"/>
      <c r="L294" s="36"/>
    </row>
    <row r="295" spans="1:12" s="22" customFormat="1" ht="19.5" thickBot="1" x14ac:dyDescent="0.35">
      <c r="A295" s="91"/>
      <c r="B295" s="32" t="s">
        <v>381</v>
      </c>
      <c r="C295" s="33"/>
      <c r="D295" s="38"/>
      <c r="E295" s="38"/>
      <c r="F295" s="33"/>
      <c r="G295" s="33"/>
      <c r="H295" s="33"/>
      <c r="I295" s="33"/>
      <c r="J295" s="33"/>
      <c r="K295" s="33"/>
      <c r="L295" s="39"/>
    </row>
    <row r="296" spans="1:12" s="22" customFormat="1" ht="18.75" x14ac:dyDescent="0.3">
      <c r="A296" s="27" t="s">
        <v>269</v>
      </c>
      <c r="B296" s="28" t="s">
        <v>382</v>
      </c>
      <c r="C296" s="28" t="s">
        <v>65</v>
      </c>
      <c r="D296" s="42" t="s">
        <v>17</v>
      </c>
      <c r="E296" s="42" t="s">
        <v>15</v>
      </c>
      <c r="F296" s="30">
        <v>60000</v>
      </c>
      <c r="G296" s="53">
        <f t="shared" ref="G296:G299" si="170">+F296*2.87%</f>
        <v>1722</v>
      </c>
      <c r="H296" s="53">
        <f t="shared" ref="H296:H299" si="171">+F296*3.04%</f>
        <v>1824</v>
      </c>
      <c r="I296" s="53">
        <v>3486.68</v>
      </c>
      <c r="J296" s="53">
        <v>25</v>
      </c>
      <c r="K296" s="53">
        <f t="shared" ref="K296:K299" si="172">+G296+H296+I296+J296</f>
        <v>7057.68</v>
      </c>
      <c r="L296" s="53">
        <f t="shared" ref="L296:L299" si="173">+F296-K296</f>
        <v>52942.32</v>
      </c>
    </row>
    <row r="297" spans="1:12" s="22" customFormat="1" ht="18.75" x14ac:dyDescent="0.3">
      <c r="A297" s="27" t="s">
        <v>270</v>
      </c>
      <c r="B297" s="28" t="s">
        <v>271</v>
      </c>
      <c r="C297" s="28" t="s">
        <v>385</v>
      </c>
      <c r="D297" s="42" t="s">
        <v>17</v>
      </c>
      <c r="E297" s="42" t="s">
        <v>14</v>
      </c>
      <c r="F297" s="30">
        <v>40000</v>
      </c>
      <c r="G297" s="53">
        <f t="shared" si="170"/>
        <v>1148</v>
      </c>
      <c r="H297" s="53">
        <f t="shared" si="171"/>
        <v>1216</v>
      </c>
      <c r="I297" s="53">
        <v>442.65</v>
      </c>
      <c r="J297" s="53">
        <v>19789.46</v>
      </c>
      <c r="K297" s="53">
        <f t="shared" si="172"/>
        <v>22596.11</v>
      </c>
      <c r="L297" s="53">
        <v>17403.89</v>
      </c>
    </row>
    <row r="298" spans="1:12" s="22" customFormat="1" ht="18.75" x14ac:dyDescent="0.3">
      <c r="A298" s="76" t="s">
        <v>277</v>
      </c>
      <c r="B298" s="80" t="s">
        <v>384</v>
      </c>
      <c r="C298" s="80" t="s">
        <v>38</v>
      </c>
      <c r="D298" s="81" t="s">
        <v>27</v>
      </c>
      <c r="E298" s="81" t="s">
        <v>14</v>
      </c>
      <c r="F298" s="82">
        <v>18000</v>
      </c>
      <c r="G298" s="69">
        <f>+F298*2.87%</f>
        <v>516.6</v>
      </c>
      <c r="H298" s="69">
        <f>+F298*3.04%</f>
        <v>547.20000000000005</v>
      </c>
      <c r="I298" s="69">
        <v>0</v>
      </c>
      <c r="J298" s="69">
        <v>10680.06</v>
      </c>
      <c r="K298" s="69">
        <f>+G298+H298+I298+J298</f>
        <v>11743.86</v>
      </c>
      <c r="L298" s="69">
        <f>+F298-K298</f>
        <v>6256.1399999999994</v>
      </c>
    </row>
    <row r="299" spans="1:12" s="22" customFormat="1" ht="19.5" thickBot="1" x14ac:dyDescent="0.35">
      <c r="A299" s="76" t="s">
        <v>272</v>
      </c>
      <c r="B299" s="80" t="s">
        <v>383</v>
      </c>
      <c r="C299" s="80" t="s">
        <v>273</v>
      </c>
      <c r="D299" s="81" t="s">
        <v>17</v>
      </c>
      <c r="E299" s="81" t="s">
        <v>15</v>
      </c>
      <c r="F299" s="82">
        <v>45000</v>
      </c>
      <c r="G299" s="69">
        <f t="shared" si="170"/>
        <v>1291.5</v>
      </c>
      <c r="H299" s="69">
        <f t="shared" si="171"/>
        <v>1368</v>
      </c>
      <c r="I299" s="69">
        <v>1148.33</v>
      </c>
      <c r="J299" s="69">
        <v>25</v>
      </c>
      <c r="K299" s="69">
        <f t="shared" si="172"/>
        <v>3832.83</v>
      </c>
      <c r="L299" s="69">
        <f t="shared" si="173"/>
        <v>41167.17</v>
      </c>
    </row>
    <row r="300" spans="1:12" s="22" customFormat="1" ht="19.5" thickBot="1" x14ac:dyDescent="0.35">
      <c r="A300" s="70"/>
      <c r="B300" s="71"/>
      <c r="C300" s="72">
        <f>+COUNTA(C296:C299)</f>
        <v>4</v>
      </c>
      <c r="D300" s="73"/>
      <c r="E300" s="73"/>
      <c r="F300" s="74">
        <f t="shared" ref="F300:L300" si="174">SUM(F296:F299)</f>
        <v>163000</v>
      </c>
      <c r="G300" s="74">
        <f t="shared" si="174"/>
        <v>4678.1000000000004</v>
      </c>
      <c r="H300" s="74">
        <f t="shared" si="174"/>
        <v>4955.2</v>
      </c>
      <c r="I300" s="74">
        <f t="shared" si="174"/>
        <v>5077.66</v>
      </c>
      <c r="J300" s="74">
        <f t="shared" si="174"/>
        <v>30519.519999999997</v>
      </c>
      <c r="K300" s="74">
        <f t="shared" si="174"/>
        <v>45230.48</v>
      </c>
      <c r="L300" s="75">
        <f t="shared" si="174"/>
        <v>117769.51999999999</v>
      </c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NOVIEMBRE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2022-11-29T14:09:39Z</cp:lastPrinted>
  <dcterms:created xsi:type="dcterms:W3CDTF">2015-06-05T18:19:34Z</dcterms:created>
  <dcterms:modified xsi:type="dcterms:W3CDTF">2022-11-29T14:55:18Z</dcterms:modified>
</cp:coreProperties>
</file>