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ontero\Desktop\AÑO 2022\TRASPARENCIA Y RRHH\ABRIL 2022\"/>
    </mc:Choice>
  </mc:AlternateContent>
  <xr:revisionPtr revIDLastSave="0" documentId="13_ncr:1_{C58FE45D-7AD6-4EEC-A0EA-82824817A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FIJOS ABRIL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3" i="1" l="1"/>
  <c r="J80" i="1"/>
  <c r="J236" i="1"/>
  <c r="I236" i="1"/>
  <c r="F236" i="1"/>
  <c r="C128" i="1" l="1"/>
  <c r="L51" i="1"/>
  <c r="C236" i="1"/>
  <c r="G234" i="1"/>
  <c r="H234" i="1"/>
  <c r="J278" i="1"/>
  <c r="C207" i="1"/>
  <c r="K234" i="1" l="1"/>
  <c r="J128" i="1"/>
  <c r="F128" i="1"/>
  <c r="G127" i="1"/>
  <c r="H127" i="1"/>
  <c r="C258" i="1"/>
  <c r="K127" i="1" l="1"/>
  <c r="L127" i="1" s="1"/>
  <c r="G126" i="1"/>
  <c r="H126" i="1"/>
  <c r="G125" i="1"/>
  <c r="H125" i="1"/>
  <c r="G124" i="1"/>
  <c r="H124" i="1"/>
  <c r="G123" i="1"/>
  <c r="H123" i="1"/>
  <c r="G122" i="1"/>
  <c r="H122" i="1"/>
  <c r="J52" i="1"/>
  <c r="I52" i="1"/>
  <c r="F52" i="1"/>
  <c r="C52" i="1"/>
  <c r="F278" i="1"/>
  <c r="C278" i="1"/>
  <c r="G277" i="1"/>
  <c r="H277" i="1"/>
  <c r="J258" i="1"/>
  <c r="F258" i="1"/>
  <c r="G257" i="1"/>
  <c r="H257" i="1"/>
  <c r="J133" i="1"/>
  <c r="F133" i="1"/>
  <c r="C133" i="1"/>
  <c r="G132" i="1"/>
  <c r="H132" i="1"/>
  <c r="F207" i="1"/>
  <c r="C177" i="1"/>
  <c r="J168" i="1"/>
  <c r="I258" i="1"/>
  <c r="C70" i="1"/>
  <c r="F23" i="1"/>
  <c r="G276" i="1"/>
  <c r="H276" i="1"/>
  <c r="G275" i="1"/>
  <c r="H275" i="1"/>
  <c r="G274" i="1"/>
  <c r="H274" i="1"/>
  <c r="J70" i="1"/>
  <c r="F70" i="1"/>
  <c r="G69" i="1"/>
  <c r="H69" i="1"/>
  <c r="I177" i="1"/>
  <c r="J177" i="1"/>
  <c r="F177" i="1"/>
  <c r="G176" i="1"/>
  <c r="H176" i="1"/>
  <c r="I222" i="1"/>
  <c r="J222" i="1"/>
  <c r="K123" i="1" l="1"/>
  <c r="L123" i="1" s="1"/>
  <c r="K124" i="1"/>
  <c r="L124" i="1" s="1"/>
  <c r="K126" i="1"/>
  <c r="L126" i="1" s="1"/>
  <c r="K125" i="1"/>
  <c r="L125" i="1" s="1"/>
  <c r="K122" i="1"/>
  <c r="L122" i="1" s="1"/>
  <c r="K277" i="1"/>
  <c r="L277" i="1" s="1"/>
  <c r="K132" i="1"/>
  <c r="L132" i="1" s="1"/>
  <c r="K257" i="1"/>
  <c r="L257" i="1" s="1"/>
  <c r="K275" i="1"/>
  <c r="L275" i="1" s="1"/>
  <c r="K276" i="1"/>
  <c r="L276" i="1" s="1"/>
  <c r="K69" i="1"/>
  <c r="L69" i="1" s="1"/>
  <c r="K176" i="1"/>
  <c r="C18" i="1"/>
  <c r="C23" i="1"/>
  <c r="C28" i="1"/>
  <c r="C33" i="1"/>
  <c r="C40" i="1"/>
  <c r="C45" i="1"/>
  <c r="C57" i="1"/>
  <c r="C80" i="1"/>
  <c r="C87" i="1"/>
  <c r="C91" i="1"/>
  <c r="C97" i="1"/>
  <c r="C101" i="1"/>
  <c r="C140" i="1"/>
  <c r="C144" i="1"/>
  <c r="C152" i="1"/>
  <c r="C158" i="1"/>
  <c r="C162" i="1"/>
  <c r="C168" i="1"/>
  <c r="C181" i="1"/>
  <c r="C192" i="1"/>
  <c r="C197" i="1"/>
  <c r="C215" i="1"/>
  <c r="C222" i="1"/>
  <c r="C243" i="1"/>
  <c r="C25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I278" i="1"/>
  <c r="H254" i="1"/>
  <c r="H255" i="1"/>
  <c r="H253" i="1"/>
  <c r="G254" i="1"/>
  <c r="G255" i="1"/>
  <c r="G253" i="1"/>
  <c r="H249" i="1"/>
  <c r="H248" i="1"/>
  <c r="I250" i="1"/>
  <c r="J250" i="1"/>
  <c r="G249" i="1"/>
  <c r="G248" i="1"/>
  <c r="K248" i="1" s="1"/>
  <c r="F250" i="1"/>
  <c r="H240" i="1"/>
  <c r="H241" i="1"/>
  <c r="H242" i="1"/>
  <c r="H239" i="1"/>
  <c r="I243" i="1"/>
  <c r="J243" i="1"/>
  <c r="G240" i="1"/>
  <c r="G241" i="1"/>
  <c r="G242" i="1"/>
  <c r="G239" i="1"/>
  <c r="F243" i="1"/>
  <c r="H226" i="1"/>
  <c r="H227" i="1"/>
  <c r="H228" i="1"/>
  <c r="H229" i="1"/>
  <c r="H230" i="1"/>
  <c r="H231" i="1"/>
  <c r="H232" i="1"/>
  <c r="H233" i="1"/>
  <c r="H225" i="1"/>
  <c r="G226" i="1"/>
  <c r="G227" i="1"/>
  <c r="G228" i="1"/>
  <c r="G229" i="1"/>
  <c r="G230" i="1"/>
  <c r="G231" i="1"/>
  <c r="G232" i="1"/>
  <c r="G233" i="1"/>
  <c r="G225" i="1"/>
  <c r="H220" i="1"/>
  <c r="H221" i="1"/>
  <c r="H219" i="1"/>
  <c r="G220" i="1"/>
  <c r="G221" i="1"/>
  <c r="G219" i="1"/>
  <c r="F222" i="1"/>
  <c r="H213" i="1"/>
  <c r="H214" i="1"/>
  <c r="H212" i="1"/>
  <c r="G213" i="1"/>
  <c r="G214" i="1"/>
  <c r="G212" i="1"/>
  <c r="I215" i="1"/>
  <c r="J215" i="1"/>
  <c r="F215" i="1"/>
  <c r="H201" i="1"/>
  <c r="H202" i="1"/>
  <c r="H203" i="1"/>
  <c r="H204" i="1"/>
  <c r="H205" i="1"/>
  <c r="H206" i="1"/>
  <c r="H200" i="1"/>
  <c r="G201" i="1"/>
  <c r="G202" i="1"/>
  <c r="G203" i="1"/>
  <c r="G204" i="1"/>
  <c r="G205" i="1"/>
  <c r="G206" i="1"/>
  <c r="G200" i="1"/>
  <c r="I207" i="1"/>
  <c r="J207" i="1"/>
  <c r="H196" i="1"/>
  <c r="H195" i="1"/>
  <c r="G196" i="1"/>
  <c r="G195" i="1"/>
  <c r="I197" i="1"/>
  <c r="J197" i="1"/>
  <c r="F197" i="1"/>
  <c r="H185" i="1"/>
  <c r="H186" i="1"/>
  <c r="H187" i="1"/>
  <c r="H188" i="1"/>
  <c r="H189" i="1"/>
  <c r="H190" i="1"/>
  <c r="H191" i="1"/>
  <c r="H184" i="1"/>
  <c r="G185" i="1"/>
  <c r="G186" i="1"/>
  <c r="G187" i="1"/>
  <c r="G188" i="1"/>
  <c r="G189" i="1"/>
  <c r="G190" i="1"/>
  <c r="G191" i="1"/>
  <c r="G184" i="1"/>
  <c r="I192" i="1"/>
  <c r="J192" i="1"/>
  <c r="F192" i="1"/>
  <c r="H180" i="1"/>
  <c r="H181" i="1" s="1"/>
  <c r="G180" i="1"/>
  <c r="G181" i="1" s="1"/>
  <c r="I181" i="1"/>
  <c r="J181" i="1"/>
  <c r="F181" i="1"/>
  <c r="H172" i="1"/>
  <c r="H173" i="1"/>
  <c r="H174" i="1"/>
  <c r="H175" i="1"/>
  <c r="H171" i="1"/>
  <c r="G172" i="1"/>
  <c r="G173" i="1"/>
  <c r="G174" i="1"/>
  <c r="G175" i="1"/>
  <c r="G171" i="1"/>
  <c r="H166" i="1"/>
  <c r="H167" i="1"/>
  <c r="H165" i="1"/>
  <c r="G166" i="1"/>
  <c r="G167" i="1"/>
  <c r="G165" i="1"/>
  <c r="I168" i="1"/>
  <c r="F168" i="1"/>
  <c r="H161" i="1"/>
  <c r="H162" i="1" s="1"/>
  <c r="G161" i="1"/>
  <c r="I162" i="1"/>
  <c r="J162" i="1"/>
  <c r="F162" i="1"/>
  <c r="H156" i="1"/>
  <c r="H157" i="1"/>
  <c r="H155" i="1"/>
  <c r="G156" i="1"/>
  <c r="G157" i="1"/>
  <c r="G155" i="1"/>
  <c r="I158" i="1"/>
  <c r="J158" i="1"/>
  <c r="F158" i="1"/>
  <c r="H148" i="1"/>
  <c r="H149" i="1"/>
  <c r="H150" i="1"/>
  <c r="H151" i="1"/>
  <c r="H147" i="1"/>
  <c r="G148" i="1"/>
  <c r="G149" i="1"/>
  <c r="G150" i="1"/>
  <c r="G151" i="1"/>
  <c r="G147" i="1"/>
  <c r="I152" i="1"/>
  <c r="J152" i="1"/>
  <c r="F152" i="1"/>
  <c r="H143" i="1"/>
  <c r="H144" i="1" s="1"/>
  <c r="I144" i="1"/>
  <c r="J144" i="1"/>
  <c r="G143" i="1"/>
  <c r="G144" i="1" s="1"/>
  <c r="F144" i="1"/>
  <c r="H139" i="1"/>
  <c r="H138" i="1"/>
  <c r="G139" i="1"/>
  <c r="G138" i="1"/>
  <c r="I140" i="1"/>
  <c r="J140" i="1"/>
  <c r="F140" i="1"/>
  <c r="H131" i="1"/>
  <c r="H133" i="1" s="1"/>
  <c r="G131" i="1"/>
  <c r="G133" i="1" s="1"/>
  <c r="I133" i="1"/>
  <c r="H104" i="1"/>
  <c r="H105" i="1"/>
  <c r="H106" i="1"/>
  <c r="H107" i="1"/>
  <c r="H108" i="1"/>
  <c r="H109" i="1"/>
  <c r="H110" i="1"/>
  <c r="H111" i="1"/>
  <c r="H256" i="1"/>
  <c r="H112" i="1"/>
  <c r="H113" i="1"/>
  <c r="H51" i="1"/>
  <c r="H114" i="1"/>
  <c r="H115" i="1"/>
  <c r="H116" i="1"/>
  <c r="H117" i="1"/>
  <c r="H118" i="1"/>
  <c r="H119" i="1"/>
  <c r="H120" i="1"/>
  <c r="H121" i="1"/>
  <c r="G104" i="1"/>
  <c r="G105" i="1"/>
  <c r="G106" i="1"/>
  <c r="G107" i="1"/>
  <c r="G108" i="1"/>
  <c r="G109" i="1"/>
  <c r="G110" i="1"/>
  <c r="G111" i="1"/>
  <c r="G256" i="1"/>
  <c r="G112" i="1"/>
  <c r="G113" i="1"/>
  <c r="G51" i="1"/>
  <c r="G114" i="1"/>
  <c r="G115" i="1"/>
  <c r="G116" i="1"/>
  <c r="G117" i="1"/>
  <c r="G118" i="1"/>
  <c r="G119" i="1"/>
  <c r="G120" i="1"/>
  <c r="G121" i="1"/>
  <c r="I128" i="1"/>
  <c r="H100" i="1"/>
  <c r="H101" i="1" s="1"/>
  <c r="G100" i="1"/>
  <c r="G101" i="1" s="1"/>
  <c r="I101" i="1"/>
  <c r="J101" i="1"/>
  <c r="F101" i="1"/>
  <c r="H95" i="1"/>
  <c r="H96" i="1"/>
  <c r="H94" i="1"/>
  <c r="G95" i="1"/>
  <c r="G96" i="1"/>
  <c r="G94" i="1"/>
  <c r="I97" i="1"/>
  <c r="J97" i="1"/>
  <c r="F97" i="1"/>
  <c r="H90" i="1"/>
  <c r="I91" i="1"/>
  <c r="J91" i="1"/>
  <c r="G90" i="1"/>
  <c r="F91" i="1"/>
  <c r="H84" i="1"/>
  <c r="H85" i="1"/>
  <c r="H86" i="1"/>
  <c r="H83" i="1"/>
  <c r="G84" i="1"/>
  <c r="G85" i="1"/>
  <c r="G86" i="1"/>
  <c r="G83" i="1"/>
  <c r="I87" i="1"/>
  <c r="J87" i="1"/>
  <c r="F87" i="1"/>
  <c r="H74" i="1"/>
  <c r="H75" i="1"/>
  <c r="H76" i="1"/>
  <c r="H77" i="1"/>
  <c r="H78" i="1"/>
  <c r="H79" i="1"/>
  <c r="H73" i="1"/>
  <c r="G74" i="1"/>
  <c r="G75" i="1"/>
  <c r="G76" i="1"/>
  <c r="G77" i="1"/>
  <c r="G78" i="1"/>
  <c r="G79" i="1"/>
  <c r="G73" i="1"/>
  <c r="I80" i="1"/>
  <c r="F80" i="1"/>
  <c r="H61" i="1"/>
  <c r="H62" i="1"/>
  <c r="H63" i="1"/>
  <c r="H64" i="1"/>
  <c r="H65" i="1"/>
  <c r="H66" i="1"/>
  <c r="H67" i="1"/>
  <c r="H68" i="1"/>
  <c r="H60" i="1"/>
  <c r="I70" i="1"/>
  <c r="G61" i="1"/>
  <c r="G62" i="1"/>
  <c r="G63" i="1"/>
  <c r="G64" i="1"/>
  <c r="G65" i="1"/>
  <c r="G66" i="1"/>
  <c r="G67" i="1"/>
  <c r="G68" i="1"/>
  <c r="G60" i="1"/>
  <c r="H56" i="1"/>
  <c r="H55" i="1"/>
  <c r="G56" i="1"/>
  <c r="G55" i="1"/>
  <c r="I57" i="1"/>
  <c r="J57" i="1"/>
  <c r="F57" i="1"/>
  <c r="H48" i="1"/>
  <c r="H49" i="1"/>
  <c r="H50" i="1"/>
  <c r="G48" i="1"/>
  <c r="G49" i="1"/>
  <c r="G50" i="1"/>
  <c r="H44" i="1"/>
  <c r="H43" i="1"/>
  <c r="G44" i="1"/>
  <c r="G43" i="1"/>
  <c r="I45" i="1"/>
  <c r="J45" i="1"/>
  <c r="F45" i="1"/>
  <c r="H31" i="1"/>
  <c r="H32" i="1"/>
  <c r="G31" i="1"/>
  <c r="G32" i="1"/>
  <c r="H36" i="1"/>
  <c r="H37" i="1"/>
  <c r="H235" i="1"/>
  <c r="H38" i="1"/>
  <c r="H39" i="1"/>
  <c r="G36" i="1"/>
  <c r="G37" i="1"/>
  <c r="G235" i="1"/>
  <c r="G38" i="1"/>
  <c r="G39" i="1"/>
  <c r="I40" i="1"/>
  <c r="J40" i="1"/>
  <c r="F40" i="1"/>
  <c r="H27" i="1"/>
  <c r="H26" i="1"/>
  <c r="G27" i="1"/>
  <c r="G26" i="1"/>
  <c r="I33" i="1"/>
  <c r="J33" i="1"/>
  <c r="F33" i="1"/>
  <c r="I28" i="1"/>
  <c r="J28" i="1"/>
  <c r="F28" i="1"/>
  <c r="I23" i="1"/>
  <c r="J23" i="1"/>
  <c r="H22" i="1"/>
  <c r="H21" i="1"/>
  <c r="D23" i="1"/>
  <c r="G22" i="1"/>
  <c r="G21" i="1"/>
  <c r="J18" i="1"/>
  <c r="I18" i="1"/>
  <c r="H12" i="1"/>
  <c r="H13" i="1"/>
  <c r="H15" i="1"/>
  <c r="H16" i="1"/>
  <c r="H17" i="1"/>
  <c r="H11" i="1"/>
  <c r="G12" i="1"/>
  <c r="G13" i="1"/>
  <c r="G14" i="1"/>
  <c r="K14" i="1" s="1"/>
  <c r="L14" i="1" s="1"/>
  <c r="G15" i="1"/>
  <c r="G16" i="1"/>
  <c r="G17" i="1"/>
  <c r="G11" i="1"/>
  <c r="F18" i="1"/>
  <c r="G236" i="1" l="1"/>
  <c r="K26" i="1"/>
  <c r="H236" i="1"/>
  <c r="G128" i="1"/>
  <c r="H128" i="1"/>
  <c r="K85" i="1"/>
  <c r="L85" i="1" s="1"/>
  <c r="K233" i="1"/>
  <c r="L233" i="1" s="1"/>
  <c r="K228" i="1"/>
  <c r="K229" i="1"/>
  <c r="K205" i="1"/>
  <c r="K226" i="1"/>
  <c r="H52" i="1"/>
  <c r="G52" i="1"/>
  <c r="K231" i="1"/>
  <c r="L231" i="1" s="1"/>
  <c r="K232" i="1"/>
  <c r="H278" i="1"/>
  <c r="G278" i="1"/>
  <c r="K165" i="1"/>
  <c r="L165" i="1" s="1"/>
  <c r="H258" i="1"/>
  <c r="G258" i="1"/>
  <c r="K166" i="1"/>
  <c r="L166" i="1" s="1"/>
  <c r="G23" i="1"/>
  <c r="H23" i="1"/>
  <c r="K157" i="1"/>
  <c r="G70" i="1"/>
  <c r="H70" i="1"/>
  <c r="K86" i="1"/>
  <c r="L86" i="1" s="1"/>
  <c r="K227" i="1"/>
  <c r="K11" i="1"/>
  <c r="L11" i="1" s="1"/>
  <c r="K31" i="1"/>
  <c r="K12" i="1"/>
  <c r="L12" i="1" s="1"/>
  <c r="K32" i="1"/>
  <c r="L32" i="1" s="1"/>
  <c r="K230" i="1"/>
  <c r="L230" i="1" s="1"/>
  <c r="K120" i="1"/>
  <c r="L120" i="1" s="1"/>
  <c r="K116" i="1"/>
  <c r="L116" i="1" s="1"/>
  <c r="K113" i="1"/>
  <c r="L113" i="1" s="1"/>
  <c r="K111" i="1"/>
  <c r="L111" i="1" s="1"/>
  <c r="K121" i="1"/>
  <c r="L121" i="1" s="1"/>
  <c r="K117" i="1"/>
  <c r="L117" i="1" s="1"/>
  <c r="K256" i="1"/>
  <c r="L256" i="1" s="1"/>
  <c r="K109" i="1"/>
  <c r="L109" i="1" s="1"/>
  <c r="K107" i="1"/>
  <c r="K119" i="1"/>
  <c r="L119" i="1" s="1"/>
  <c r="K112" i="1"/>
  <c r="L112" i="1" s="1"/>
  <c r="K108" i="1"/>
  <c r="L108" i="1" s="1"/>
  <c r="K118" i="1"/>
  <c r="L118" i="1" s="1"/>
  <c r="K114" i="1"/>
  <c r="L114" i="1" s="1"/>
  <c r="K110" i="1"/>
  <c r="L110" i="1" s="1"/>
  <c r="K104" i="1"/>
  <c r="L104" i="1" s="1"/>
  <c r="K105" i="1"/>
  <c r="L105" i="1" s="1"/>
  <c r="K204" i="1"/>
  <c r="K201" i="1"/>
  <c r="K115" i="1"/>
  <c r="L115" i="1" s="1"/>
  <c r="K200" i="1"/>
  <c r="K206" i="1"/>
  <c r="H177" i="1"/>
  <c r="K83" i="1"/>
  <c r="L83" i="1" s="1"/>
  <c r="K84" i="1"/>
  <c r="L84" i="1" s="1"/>
  <c r="G177" i="1"/>
  <c r="G222" i="1"/>
  <c r="K48" i="1"/>
  <c r="H222" i="1"/>
  <c r="K155" i="1"/>
  <c r="L155" i="1" s="1"/>
  <c r="K106" i="1"/>
  <c r="L106" i="1" s="1"/>
  <c r="K44" i="1"/>
  <c r="L44" i="1" s="1"/>
  <c r="K67" i="1"/>
  <c r="L67" i="1" s="1"/>
  <c r="K63" i="1"/>
  <c r="L63" i="1" s="1"/>
  <c r="K272" i="1"/>
  <c r="L272" i="1" s="1"/>
  <c r="K270" i="1"/>
  <c r="K266" i="1"/>
  <c r="K261" i="1"/>
  <c r="L261" i="1" s="1"/>
  <c r="H140" i="1"/>
  <c r="K151" i="1"/>
  <c r="L151" i="1" s="1"/>
  <c r="K268" i="1"/>
  <c r="K150" i="1"/>
  <c r="L150" i="1" s="1"/>
  <c r="K273" i="1"/>
  <c r="K267" i="1"/>
  <c r="L267" i="1" s="1"/>
  <c r="K263" i="1"/>
  <c r="L263" i="1" s="1"/>
  <c r="K203" i="1"/>
  <c r="K50" i="1"/>
  <c r="L50" i="1" s="1"/>
  <c r="K219" i="1"/>
  <c r="K242" i="1"/>
  <c r="L242" i="1" s="1"/>
  <c r="G250" i="1"/>
  <c r="H250" i="1"/>
  <c r="K253" i="1"/>
  <c r="K271" i="1"/>
  <c r="L271" i="1" s="1"/>
  <c r="K269" i="1"/>
  <c r="K265" i="1"/>
  <c r="K60" i="1"/>
  <c r="K65" i="1"/>
  <c r="L65" i="1" s="1"/>
  <c r="K61" i="1"/>
  <c r="L61" i="1" s="1"/>
  <c r="K149" i="1"/>
  <c r="L149" i="1" s="1"/>
  <c r="K171" i="1"/>
  <c r="K172" i="1"/>
  <c r="L172" i="1" s="1"/>
  <c r="K190" i="1"/>
  <c r="L190" i="1" s="1"/>
  <c r="K78" i="1"/>
  <c r="L78" i="1" s="1"/>
  <c r="K74" i="1"/>
  <c r="L74" i="1" s="1"/>
  <c r="K90" i="1"/>
  <c r="L90" i="1" s="1"/>
  <c r="K96" i="1"/>
  <c r="K195" i="1"/>
  <c r="K221" i="1"/>
  <c r="K241" i="1"/>
  <c r="L241" i="1" s="1"/>
  <c r="K240" i="1"/>
  <c r="K255" i="1"/>
  <c r="L255" i="1" s="1"/>
  <c r="K138" i="1"/>
  <c r="L138" i="1" s="1"/>
  <c r="G152" i="1"/>
  <c r="K187" i="1"/>
  <c r="L187" i="1" s="1"/>
  <c r="K38" i="1"/>
  <c r="L38" i="1" s="1"/>
  <c r="K36" i="1"/>
  <c r="L36" i="1" s="1"/>
  <c r="K161" i="1"/>
  <c r="L161" i="1" s="1"/>
  <c r="L162" i="1" s="1"/>
  <c r="K55" i="1"/>
  <c r="L55" i="1" s="1"/>
  <c r="K68" i="1"/>
  <c r="L68" i="1" s="1"/>
  <c r="K64" i="1"/>
  <c r="L64" i="1" s="1"/>
  <c r="K79" i="1"/>
  <c r="L79" i="1" s="1"/>
  <c r="K75" i="1"/>
  <c r="L75" i="1" s="1"/>
  <c r="K191" i="1"/>
  <c r="L191" i="1" s="1"/>
  <c r="K188" i="1"/>
  <c r="L188" i="1" s="1"/>
  <c r="K196" i="1"/>
  <c r="L196" i="1" s="1"/>
  <c r="H197" i="1"/>
  <c r="K214" i="1"/>
  <c r="L214" i="1" s="1"/>
  <c r="K220" i="1"/>
  <c r="L220" i="1" s="1"/>
  <c r="G243" i="1"/>
  <c r="K239" i="1"/>
  <c r="L239" i="1" s="1"/>
  <c r="H168" i="1"/>
  <c r="K173" i="1"/>
  <c r="K56" i="1"/>
  <c r="L56" i="1" s="1"/>
  <c r="K73" i="1"/>
  <c r="L73" i="1" s="1"/>
  <c r="G192" i="1"/>
  <c r="K185" i="1"/>
  <c r="L185" i="1" s="1"/>
  <c r="K212" i="1"/>
  <c r="L212" i="1" s="1"/>
  <c r="L248" i="1"/>
  <c r="K249" i="1"/>
  <c r="L249" i="1" s="1"/>
  <c r="K37" i="1"/>
  <c r="L37" i="1" s="1"/>
  <c r="K43" i="1"/>
  <c r="L43" i="1" s="1"/>
  <c r="K66" i="1"/>
  <c r="L66" i="1" s="1"/>
  <c r="K62" i="1"/>
  <c r="L62" i="1" s="1"/>
  <c r="K77" i="1"/>
  <c r="L77" i="1" s="1"/>
  <c r="K76" i="1"/>
  <c r="L76" i="1" s="1"/>
  <c r="K94" i="1"/>
  <c r="L94" i="1" s="1"/>
  <c r="K147" i="1"/>
  <c r="L147" i="1" s="1"/>
  <c r="K148" i="1"/>
  <c r="L148" i="1" s="1"/>
  <c r="G162" i="1"/>
  <c r="K167" i="1"/>
  <c r="L167" i="1" s="1"/>
  <c r="K174" i="1"/>
  <c r="K213" i="1"/>
  <c r="H97" i="1"/>
  <c r="K225" i="1"/>
  <c r="K254" i="1"/>
  <c r="K189" i="1"/>
  <c r="L189" i="1" s="1"/>
  <c r="K186" i="1"/>
  <c r="L186" i="1" s="1"/>
  <c r="H243" i="1"/>
  <c r="K15" i="1"/>
  <c r="L15" i="1" s="1"/>
  <c r="H28" i="1"/>
  <c r="K235" i="1"/>
  <c r="L235" i="1" s="1"/>
  <c r="G57" i="1"/>
  <c r="G97" i="1"/>
  <c r="K131" i="1"/>
  <c r="K133" i="1" s="1"/>
  <c r="K143" i="1"/>
  <c r="G168" i="1"/>
  <c r="H87" i="1"/>
  <c r="G91" i="1"/>
  <c r="K100" i="1"/>
  <c r="K175" i="1"/>
  <c r="K180" i="1"/>
  <c r="K184" i="1"/>
  <c r="K39" i="1"/>
  <c r="G80" i="1"/>
  <c r="K95" i="1"/>
  <c r="G140" i="1"/>
  <c r="K139" i="1"/>
  <c r="L139" i="1" s="1"/>
  <c r="G215" i="1"/>
  <c r="K27" i="1"/>
  <c r="L27" i="1" s="1"/>
  <c r="G158" i="1"/>
  <c r="H158" i="1"/>
  <c r="K156" i="1"/>
  <c r="H207" i="1"/>
  <c r="K202" i="1"/>
  <c r="H215" i="1"/>
  <c r="G197" i="1"/>
  <c r="H192" i="1"/>
  <c r="H152" i="1"/>
  <c r="H91" i="1"/>
  <c r="G87" i="1"/>
  <c r="H80" i="1"/>
  <c r="H57" i="1"/>
  <c r="K49" i="1"/>
  <c r="L49" i="1" s="1"/>
  <c r="K21" i="1"/>
  <c r="L21" i="1" s="1"/>
  <c r="G28" i="1"/>
  <c r="H40" i="1"/>
  <c r="H45" i="1"/>
  <c r="G45" i="1"/>
  <c r="H33" i="1"/>
  <c r="G33" i="1"/>
  <c r="G40" i="1"/>
  <c r="H18" i="1"/>
  <c r="K17" i="1"/>
  <c r="L17" i="1" s="1"/>
  <c r="K13" i="1"/>
  <c r="L13" i="1" s="1"/>
  <c r="K16" i="1"/>
  <c r="L16" i="1" s="1"/>
  <c r="K22" i="1"/>
  <c r="L22" i="1" s="1"/>
  <c r="G18" i="1"/>
  <c r="L236" i="1" l="1"/>
  <c r="L200" i="1"/>
  <c r="L207" i="1" s="1"/>
  <c r="K207" i="1"/>
  <c r="L266" i="1"/>
  <c r="K278" i="1"/>
  <c r="K128" i="1"/>
  <c r="L128" i="1"/>
  <c r="L48" i="1"/>
  <c r="L52" i="1" s="1"/>
  <c r="K52" i="1"/>
  <c r="K258" i="1"/>
  <c r="L253" i="1"/>
  <c r="L40" i="1"/>
  <c r="K40" i="1"/>
  <c r="K162" i="1"/>
  <c r="L60" i="1"/>
  <c r="L70" i="1" s="1"/>
  <c r="K70" i="1"/>
  <c r="L87" i="1"/>
  <c r="K87" i="1"/>
  <c r="L171" i="1"/>
  <c r="L177" i="1" s="1"/>
  <c r="L158" i="1"/>
  <c r="L219" i="1"/>
  <c r="L222" i="1" s="1"/>
  <c r="K222" i="1"/>
  <c r="L91" i="1"/>
  <c r="L45" i="1"/>
  <c r="L250" i="1"/>
  <c r="L215" i="1"/>
  <c r="L243" i="1"/>
  <c r="L152" i="1"/>
  <c r="K91" i="1"/>
  <c r="K80" i="1"/>
  <c r="K152" i="1"/>
  <c r="L80" i="1"/>
  <c r="K158" i="1"/>
  <c r="K57" i="1"/>
  <c r="L23" i="1"/>
  <c r="K215" i="1"/>
  <c r="L57" i="1"/>
  <c r="L18" i="1"/>
  <c r="K45" i="1"/>
  <c r="L140" i="1"/>
  <c r="L254" i="1"/>
  <c r="K250" i="1"/>
  <c r="K192" i="1"/>
  <c r="L184" i="1"/>
  <c r="L192" i="1" s="1"/>
  <c r="K101" i="1"/>
  <c r="L100" i="1"/>
  <c r="L101" i="1" s="1"/>
  <c r="K181" i="1"/>
  <c r="L180" i="1"/>
  <c r="L181" i="1" s="1"/>
  <c r="K140" i="1"/>
  <c r="K144" i="1"/>
  <c r="L143" i="1"/>
  <c r="L144" i="1" s="1"/>
  <c r="K97" i="1"/>
  <c r="L95" i="1"/>
  <c r="L97" i="1" s="1"/>
  <c r="L131" i="1"/>
  <c r="L133" i="1" s="1"/>
  <c r="L197" i="1"/>
  <c r="K28" i="1"/>
  <c r="L28" i="1"/>
  <c r="K33" i="1"/>
  <c r="L33" i="1"/>
  <c r="K18" i="1"/>
  <c r="K23" i="1"/>
  <c r="L278" i="1" l="1"/>
  <c r="L258" i="1"/>
</calcChain>
</file>

<file path=xl/sharedStrings.xml><?xml version="1.0" encoding="utf-8"?>
<sst xmlns="http://schemas.openxmlformats.org/spreadsheetml/2006/main" count="882" uniqueCount="399">
  <si>
    <t>Ingreso Bruto</t>
  </si>
  <si>
    <t>AMARILIS MENDEZ</t>
  </si>
  <si>
    <t>ARCHIVISTA</t>
  </si>
  <si>
    <t>ROSAURA ALTAGRACIA BRITO MORILLO</t>
  </si>
  <si>
    <t>SECRETARIA</t>
  </si>
  <si>
    <t>BRUNO ABREU RODRIGUEZ</t>
  </si>
  <si>
    <t>CAMARERO</t>
  </si>
  <si>
    <t>RAFAEL PERALTA ROMERO</t>
  </si>
  <si>
    <t>DIRECTOR GENERAL</t>
  </si>
  <si>
    <t>JESSICA ROSABEL BELLIARD IÑIGUEZ</t>
  </si>
  <si>
    <t>ASISTENTE</t>
  </si>
  <si>
    <t>MILTON SANTIAGO PEÑA DE LA CRUZ</t>
  </si>
  <si>
    <t>COORDINADOR DESPACHO</t>
  </si>
  <si>
    <t>DENIS ENRIQUE MOTA ALVAREZ</t>
  </si>
  <si>
    <t>ASESOR</t>
  </si>
  <si>
    <t xml:space="preserve">Subtotal </t>
  </si>
  <si>
    <t>DIVISION JURIDICA- BNPHU</t>
  </si>
  <si>
    <t>NACHY ALBANIA VARGAS DURAN</t>
  </si>
  <si>
    <t>ABOGADO (A)</t>
  </si>
  <si>
    <t>LINDA CASTILLO RODRIGUEZ DE JULIAN</t>
  </si>
  <si>
    <t>DEPARTAMENTO DE PLANIFICACION Y DESARROLLO- BNPHU</t>
  </si>
  <si>
    <t>MARIA HERMINIA PERALTA PERALTA</t>
  </si>
  <si>
    <t>EDDY ELIZABETH CANARIO BATISTA</t>
  </si>
  <si>
    <t>ANALISTA FORM., MONITOREO Y E</t>
  </si>
  <si>
    <t>DEPARTAMENTO DE COMUNICACION- BNPHU</t>
  </si>
  <si>
    <t>REYNO CESPEDES CARO</t>
  </si>
  <si>
    <t>FOTOGRAFO (A)</t>
  </si>
  <si>
    <t>ATAHUALPA SANCHEZ</t>
  </si>
  <si>
    <t>DISEÑADOR GRAFICO</t>
  </si>
  <si>
    <t>DIVISION DE PUBLICACIONES- BNPHU</t>
  </si>
  <si>
    <t>ADRIAN PERALTA CALCAÑO</t>
  </si>
  <si>
    <t>DIGITADOR</t>
  </si>
  <si>
    <t>FACILITADOR</t>
  </si>
  <si>
    <t>CARMEN ROSA ESTRADA PAULINO</t>
  </si>
  <si>
    <t>CORRECTOR (A) DE ESTILO</t>
  </si>
  <si>
    <t>ASHLEY NICOLE ESTEPAN ABREU</t>
  </si>
  <si>
    <t>DIGITADOR (A)</t>
  </si>
  <si>
    <t>ICELSO REYNALDO MENDEZ MARTINEZ</t>
  </si>
  <si>
    <t>DIAGRAMADOR</t>
  </si>
  <si>
    <t>YISELI VILLALONA SANCHEZ</t>
  </si>
  <si>
    <t>DIVISION DE PROTOCOLO Y EVENTOS- BNPHU</t>
  </si>
  <si>
    <t>MAXIMO STANLEY MEJIA SANCHEZ</t>
  </si>
  <si>
    <t>TECNICO SONIDO</t>
  </si>
  <si>
    <t>MARIA DEL MAR GARCIA COLOMBO</t>
  </si>
  <si>
    <t>DEPARTAMENTO DE RECURSOS HUMANOS- BNPHU</t>
  </si>
  <si>
    <t>JOSELIN ALTAGRACIA REYES</t>
  </si>
  <si>
    <t>ANALISTA DE REGISTRO DE CONTR</t>
  </si>
  <si>
    <t>LILIANA E. LACEN LÒPEZ</t>
  </si>
  <si>
    <t>TECNICO DE RECURSOS HUMANOS</t>
  </si>
  <si>
    <t>FRANCHESCA ALTAGRACIA MOSCAT GONZÁL</t>
  </si>
  <si>
    <t>ANALISTA DE RECURSOS HUMANOS</t>
  </si>
  <si>
    <t>DEPARTAMENTO DE TECNOLOGIAS DE LA INFORMACION Y COMUNICACION- BNPHU</t>
  </si>
  <si>
    <t>TERESA MERIDITH DIAZ ANDUJAR</t>
  </si>
  <si>
    <t>ADMINISTRADOR DE ALEPH</t>
  </si>
  <si>
    <t>JUAN JOSE DIAZ NERIO</t>
  </si>
  <si>
    <t>ENCARGADO DPTO. DE TECNOLOGIA</t>
  </si>
  <si>
    <t>DEPARTAMENTO DE SEGURIDAD- BNPHU</t>
  </si>
  <si>
    <t>LUISAURYS MONTERO MONTERO</t>
  </si>
  <si>
    <t>VIGILANTE</t>
  </si>
  <si>
    <t>NELSON NIVAR ALMANZAR</t>
  </si>
  <si>
    <t>JUAN AVILA CIPRIAN</t>
  </si>
  <si>
    <t>SONIA BELTRE</t>
  </si>
  <si>
    <t>EDISON ACOSTA ROSA</t>
  </si>
  <si>
    <t>JOSE MANUEL GARCIA</t>
  </si>
  <si>
    <t>ALEJANDRO JAVIER GERMAN</t>
  </si>
  <si>
    <t>JOSE FRANCISCO ROSARIO FELIZ</t>
  </si>
  <si>
    <t>FEDERICO VASQUEZ CASTILLO</t>
  </si>
  <si>
    <t>DEPARTAMENTO ADMINISTRATIVO FINANCIERO- BNPHU</t>
  </si>
  <si>
    <t>DANIA JOSEFINA REYES RAMIREZ</t>
  </si>
  <si>
    <t>NANCY MARGARITA NU¥EZ JIMENEZ</t>
  </si>
  <si>
    <t>MERCEDES TAVERAS BURGOS</t>
  </si>
  <si>
    <t>MENSAJERO INTERNO</t>
  </si>
  <si>
    <t>DIONISIA MERCEDES SANCHEZ</t>
  </si>
  <si>
    <t>LORENZO GARCIA</t>
  </si>
  <si>
    <t>CHOFER</t>
  </si>
  <si>
    <t>CARLOS IVAN DEL RISCO MEJIA</t>
  </si>
  <si>
    <t>SECRETARIO (A)</t>
  </si>
  <si>
    <t>HEYDI JIMENEZ ALEMAN</t>
  </si>
  <si>
    <t>AUXILIAR ADMINISTRATIVO (A)</t>
  </si>
  <si>
    <t>SECCION DE ARCHIVO Y CORRESPONDENCIA- BNPHU</t>
  </si>
  <si>
    <t>JORGE CEPEDA</t>
  </si>
  <si>
    <t>MENSAJERO EXTERNO</t>
  </si>
  <si>
    <t>MIRIAN HERIDANIA PERALTA CHECO</t>
  </si>
  <si>
    <t xml:space="preserve">ENC. SECCION CORRESPONDENCIA </t>
  </si>
  <si>
    <t>MARINO CONCEPCION POLANCO</t>
  </si>
  <si>
    <t>CELSO MENDEZ DIAZ</t>
  </si>
  <si>
    <t>MENSAJERO</t>
  </si>
  <si>
    <t>DIVISION DE CONTABILIDAD- BNPHU</t>
  </si>
  <si>
    <t>JUANA HEREDIA MARTINEZ</t>
  </si>
  <si>
    <t xml:space="preserve">ENCARGADO (A) DE LA DIVISION </t>
  </si>
  <si>
    <t>DIVISION DE ALMACEN Y SUMINISTRO- BNPHU</t>
  </si>
  <si>
    <t>JOSE HUMBERTO REYNOSO OVALLE</t>
  </si>
  <si>
    <t>ENCARGADO (A) DIVISION DE ALM</t>
  </si>
  <si>
    <t>JULISSA CRISTINA SALAZAR MORALES</t>
  </si>
  <si>
    <t>ANALISTA ACTIVO FIJO</t>
  </si>
  <si>
    <t>ANDERSON MIGUEL REMIGIO TAPIA</t>
  </si>
  <si>
    <t>AUXILIAR ALMACEN Y SUMINISTRO</t>
  </si>
  <si>
    <t>DIVISION DE COMPRAS Y CONTRATACIONES- BNPHU</t>
  </si>
  <si>
    <t>ROSA MARIA JAIME CONCEPCION</t>
  </si>
  <si>
    <t>TECNICO DE COMPRAS</t>
  </si>
  <si>
    <t>DIVISION DE SERVICIOS GENERALES- BNPHU</t>
  </si>
  <si>
    <t>CONSERJE</t>
  </si>
  <si>
    <t>RAMON EMILIO PAULINO</t>
  </si>
  <si>
    <t>YOVANNY NU¥EZ</t>
  </si>
  <si>
    <t>SUPERVISOR MAYORDOMIA</t>
  </si>
  <si>
    <t>RAMON ANTONIO PIMENTEL TRONCOSO</t>
  </si>
  <si>
    <t>CHOFER I</t>
  </si>
  <si>
    <t>JOSE MIGUEL JIMENEZ DIAZ</t>
  </si>
  <si>
    <t>SUPERVISOR MANTENIMIENTO</t>
  </si>
  <si>
    <t>MARINA DECENA AMPARO</t>
  </si>
  <si>
    <t>JOSELYN PUELLO ARTILES</t>
  </si>
  <si>
    <t>CRISTOBALINA SANCHEZ</t>
  </si>
  <si>
    <t>OSTACIA LACEN ESPINAL</t>
  </si>
  <si>
    <t>YIRBERT GARCIA LEBRON</t>
  </si>
  <si>
    <t>AYUDANTE MANTENIMIENTO</t>
  </si>
  <si>
    <t>BETHANIA PERALTA MARTINEZ</t>
  </si>
  <si>
    <t>AMALIA MORILLO MENDEZ</t>
  </si>
  <si>
    <t>ARI ESMERALDA CEBALLO ANDUJAR</t>
  </si>
  <si>
    <t>VIRGILIO REYES RODRIGUEZ</t>
  </si>
  <si>
    <t>SUPERVISOR TRANSPORTACION</t>
  </si>
  <si>
    <t>FRANCY COMPRES MATOS</t>
  </si>
  <si>
    <t>JUAN CARLOS ROSARIO VILORIO</t>
  </si>
  <si>
    <t>ELECTRICISTA</t>
  </si>
  <si>
    <t>MIGUEL ANIBAL JIMENEZ PEÑA</t>
  </si>
  <si>
    <t>JADAUT ADDY BELLO ROMERO</t>
  </si>
  <si>
    <t>MARIA TRINIDAD</t>
  </si>
  <si>
    <t>OLGA AMPARO GARCIA</t>
  </si>
  <si>
    <t>DILEYSSI ROMERO LUCIANO</t>
  </si>
  <si>
    <t>OFICINA DE ACCESO A LA INFORMACION- BNPHU</t>
  </si>
  <si>
    <t>MARTIN ANTONIO SALDIVAR ABREU</t>
  </si>
  <si>
    <t>ENC. OFIC. ACCESO INFORMACION</t>
  </si>
  <si>
    <t>CELIDA COINTA ALVAREZ ARMENTEROS</t>
  </si>
  <si>
    <t>DIRECTOR (A) TECNICA BIBLIOTE</t>
  </si>
  <si>
    <t>MARIA ESTHER ABREU DIAZ</t>
  </si>
  <si>
    <t>DEPARTAMENTO DE PRESERVACIÓN Y CONSERVACION DE DOCUMENTOS- BNPHU</t>
  </si>
  <si>
    <t>LAURA BONILLA PEREZ</t>
  </si>
  <si>
    <t>ENC. DEPTO. PRESERVACIÓN Y CO</t>
  </si>
  <si>
    <t>DIVISION DE LABORATORIO PARA LA PRESERVACION DOCUMENTAL- BNPHU</t>
  </si>
  <si>
    <t>TEREZA MARINA BODDEN</t>
  </si>
  <si>
    <t xml:space="preserve">ENC. DIVISION DE LABORATORIO </t>
  </si>
  <si>
    <t>GREGORIO ARIDIO ALMANZAR SAVI¥ON</t>
  </si>
  <si>
    <t>AUXILIAR DE LIMPIEZA DE LIBRO</t>
  </si>
  <si>
    <t>WILFREDO QUIQUE LECLER ORTIZ</t>
  </si>
  <si>
    <t>AUXILIAR LIMPIEZA</t>
  </si>
  <si>
    <t>LUIS MARTIN PUELLO</t>
  </si>
  <si>
    <t>RAMON ANT. ENCARNACION</t>
  </si>
  <si>
    <t>DIVISION DE ENCUADERNACION- BNPHU</t>
  </si>
  <si>
    <t>JOAQUIN MORLA CARO</t>
  </si>
  <si>
    <t>ENC. ENCUADERNACION</t>
  </si>
  <si>
    <t>LUCIA FIGUEROA BRAZOBAN</t>
  </si>
  <si>
    <t>ENCUADERNADOR</t>
  </si>
  <si>
    <t>LORENZO MENA HIDALGO</t>
  </si>
  <si>
    <t>AUXILIAR DE ENCUADERNACION</t>
  </si>
  <si>
    <t>DEPARTAMENTO DE PRODUCCION DIGITAL Y SISTEMA DE GESTION BIBLIOTECARIA- BNPHU</t>
  </si>
  <si>
    <t>JUAN FRANCISCO MORENO MEJIA</t>
  </si>
  <si>
    <t>ENCARGADO(A) DE PRODUCCION DI</t>
  </si>
  <si>
    <t>DIVISION DE DIGITALIZACION DOCUMENTAL- BNPHU</t>
  </si>
  <si>
    <t>MARCO ANTONIO MANZUETA MARTINEZ</t>
  </si>
  <si>
    <t>OPERADOR DE CONTROL DE CALIDA</t>
  </si>
  <si>
    <t>HITLER ALEXANDER LEDESMA NOVAS</t>
  </si>
  <si>
    <t>OPERADOR DE SCANNER</t>
  </si>
  <si>
    <t>YARI MARIEL MATOS BENITEZ</t>
  </si>
  <si>
    <t>ENCARGADO (A)</t>
  </si>
  <si>
    <t>DEPARTAMENTO DE DESARROLLO DE COLECCIONES- BNPHU</t>
  </si>
  <si>
    <t>GLENNYS REYES TAPIA</t>
  </si>
  <si>
    <t>ENC. DEPTO. DESARROLLO DE COL</t>
  </si>
  <si>
    <t>WENDY ESTHER SANCHEZ PIMENTEL DE OL</t>
  </si>
  <si>
    <t>TECNICA BIBLIOTECARIA</t>
  </si>
  <si>
    <t>ROBERT JIMENEZ MONTERO</t>
  </si>
  <si>
    <t>AUXILIAR BIBLIOTECARIO II</t>
  </si>
  <si>
    <t>MARTA MARIBEL RODRIGUEZ GERMAN</t>
  </si>
  <si>
    <t>MIRANDY NOVAS ABREU</t>
  </si>
  <si>
    <t>AUX. BIBLIOTECARIO</t>
  </si>
  <si>
    <t>DIVISION DE DEPOSITO LEGAL- BNPHU</t>
  </si>
  <si>
    <t>ROCIO ANTONIA MORILLO ROMERO</t>
  </si>
  <si>
    <t>DEPARTAMENTO DE CATALOGACION Y ADMINISTRACION DE COLECCIONES- BNPHU</t>
  </si>
  <si>
    <t>VALENTINA ISABEL MATEO VIÑAS</t>
  </si>
  <si>
    <t xml:space="preserve">YNGRID ELIZABETH DE JESUS LOCKWARD </t>
  </si>
  <si>
    <t>DAYSI MARGARITA GARCIA ROJAS</t>
  </si>
  <si>
    <t>MARA LUCIA FILETO DA FONSECA</t>
  </si>
  <si>
    <t>BIBLIOTECOLOGO (A)</t>
  </si>
  <si>
    <t>BRENDA M DE LOS ANGELES TAVAREZ JIM</t>
  </si>
  <si>
    <t>AUXILIAR BIBLIOTECARIO I</t>
  </si>
  <si>
    <t>LORENZA DEL ROSARIO PEREZ SOSA</t>
  </si>
  <si>
    <t>MERITA ALCANTARA AQUINO</t>
  </si>
  <si>
    <t>MARIANNE LINA FELIZ RAMIREZ</t>
  </si>
  <si>
    <t>TÉCNICO BIBLIOTECARIO</t>
  </si>
  <si>
    <t>DIVISION DE ADMINISTRACION DE COLECCIONES- BNPHU</t>
  </si>
  <si>
    <t>GLORIBEL ALTAGRACIA LARA VELASQUEZ</t>
  </si>
  <si>
    <t>RODY RODRIGUEZ MEDINA</t>
  </si>
  <si>
    <t xml:space="preserve">ENC. DIVISION ADMINISTRACION </t>
  </si>
  <si>
    <t>DIVISION DE HEMEROTECA- BNPHU</t>
  </si>
  <si>
    <t>RUFINA SUAREZ JORAN DE ALEJO</t>
  </si>
  <si>
    <t>ENCARGADO (A) INTERINO (A) DE</t>
  </si>
  <si>
    <t>SANTA ROSARIO CEDANO CABRAL</t>
  </si>
  <si>
    <t>RAMON RUBEN JIMENEZ CABA</t>
  </si>
  <si>
    <t>VICENTA MOLINA CARRION</t>
  </si>
  <si>
    <t>CARMEN LUCIA MEDINA</t>
  </si>
  <si>
    <t>MIRIAM EUDOCIA JAVIER GERMAN</t>
  </si>
  <si>
    <t>JUANA DAYSI GUILLEN ARIAS</t>
  </si>
  <si>
    <t>NESTOR TORIBIO IVAN GARCIA GUERRA</t>
  </si>
  <si>
    <t>ANADYS ANDRINES ROSARIO NUÑEZ</t>
  </si>
  <si>
    <t>AUXILIAR DE GESTION CULT.</t>
  </si>
  <si>
    <t>ANGEL RAMON SABA CABRAL</t>
  </si>
  <si>
    <t>ENC. DPTO. GESTION CULTURAL</t>
  </si>
  <si>
    <t>HUGO HERNAN ALBUERME MONTAS</t>
  </si>
  <si>
    <t>GREIVIS CRISTINA ASENCIO</t>
  </si>
  <si>
    <t>IRIS LETICIA PINEDA JAVIER</t>
  </si>
  <si>
    <t>DEPARTAMENTO DE SERVICIO AL PUBLICO- BNPHU</t>
  </si>
  <si>
    <t>SANTA MONICA HERNANDEZ BURGOS</t>
  </si>
  <si>
    <t>MARIA MOREL PLASCENCIA</t>
  </si>
  <si>
    <t>PRUDENCIA RIVERA RIVERA</t>
  </si>
  <si>
    <t>MIGUEL UBALDO CARDENAS VERAS</t>
  </si>
  <si>
    <t>ANLLEYELINE CASTRO ALMONTE</t>
  </si>
  <si>
    <t>PILOTO GONZALEZ</t>
  </si>
  <si>
    <t>MARIA ANGELINA GUERRERO SANTANA</t>
  </si>
  <si>
    <t>SUPERVISORA</t>
  </si>
  <si>
    <t>MARIA DEL CARMEN DOLORES ENCARNACIO</t>
  </si>
  <si>
    <t>LORENZA MERCEDES RIVERA ALCANTARA</t>
  </si>
  <si>
    <t>WILLIAMS RIVERA GUZMAN</t>
  </si>
  <si>
    <t>DIVISION DE ATENCION A PERSONAS CON DISCAPACIDAD- BNPHU</t>
  </si>
  <si>
    <t>ALEXI LUCIANO ROMAN BELLO</t>
  </si>
  <si>
    <t>TECNICO DE AUDIO DE LIBRO</t>
  </si>
  <si>
    <t>YOILIN NOVAS</t>
  </si>
  <si>
    <t>ARLENE ANGELINA SEVERINO FAWETT</t>
  </si>
  <si>
    <t>ENC. DIV. DE ATENCIÓN A PERSO</t>
  </si>
  <si>
    <t>MARITZA JOSEFINA SANTANA HOLGUIN DE</t>
  </si>
  <si>
    <t>SABRINA COLLADO PEREZ</t>
  </si>
  <si>
    <t>COORDINADOR (A) DOCENTE</t>
  </si>
  <si>
    <t>CAROLINE ESTHERLYN GARCIA LORA</t>
  </si>
  <si>
    <t>RED NACIONAL DE BIBLIOTECAS PUBLICAS- BNPHU</t>
  </si>
  <si>
    <t>SONIA ALTAGRACIA SANTOS MAYI</t>
  </si>
  <si>
    <t>PROMOTOR (A)</t>
  </si>
  <si>
    <t>FELIX DAVID REYES THEN</t>
  </si>
  <si>
    <t>COORD. BIBLIOTECARIO</t>
  </si>
  <si>
    <t>EMELISA ALTAGRACIA SANCHEZ CALDERON</t>
  </si>
  <si>
    <t>BIBLIOTECAS PUBLICAS- BNPHU</t>
  </si>
  <si>
    <t>DIONICIO DE JESUS PEÑA</t>
  </si>
  <si>
    <t>SILVANIA AQUINO RODRIGUEZ</t>
  </si>
  <si>
    <t>CANDIDA PIÑA REYES</t>
  </si>
  <si>
    <t>MAXIMA MARIA GRULLON</t>
  </si>
  <si>
    <t>LUISA CONTRERAS F DE PAULINO</t>
  </si>
  <si>
    <t>MARIA LUZ CRUZ ESTRELLA</t>
  </si>
  <si>
    <t>MARITZA JOSEFINA PEREZ GIMBERNARD</t>
  </si>
  <si>
    <t>COORDINADOR (A)</t>
  </si>
  <si>
    <t>MARIA LUISA CABRERA</t>
  </si>
  <si>
    <t>AMARILI DEL CARMEN TAVERAS</t>
  </si>
  <si>
    <t>RITA YSABEL DE JESUS PANTALEON TAVE</t>
  </si>
  <si>
    <t>DILCIA AMARILIS REYNOSO UREÑA</t>
  </si>
  <si>
    <t>WENDY LIANA DE SAN MARTIN LANDRON C</t>
  </si>
  <si>
    <t>IGNACIO ANTONIO TAVERAS MEJIA</t>
  </si>
  <si>
    <t xml:space="preserve">DIRECCION TECNICA BIBLIOTECOLOGIA- BNPHU </t>
  </si>
  <si>
    <t>DEPARTAMENTO DE GESTION CULTURAL- BNPHU 2.2</t>
  </si>
  <si>
    <t>DEPARTAMENTO DE CAPACITACION DE BIBLIOTECOLOGIA- BNPHU 7.1</t>
  </si>
  <si>
    <t>Seguridad Social</t>
  </si>
  <si>
    <t>NO.</t>
  </si>
  <si>
    <t xml:space="preserve">Nombre y Apellido </t>
  </si>
  <si>
    <t xml:space="preserve">Funciones </t>
  </si>
  <si>
    <t xml:space="preserve">Tipo Empleado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</si>
  <si>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</si>
  <si>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</si>
  <si>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</si>
  <si>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</si>
  <si>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</si>
  <si>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</si>
  <si>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DIRECCION GENERAL</t>
  </si>
  <si>
    <t>BIBLIOTECA NACIONAL PEDRO HENRIQUEZ UREÑA</t>
  </si>
  <si>
    <t>NOMINA SUELDOS FIJOS</t>
  </si>
  <si>
    <t>ALEXA SARI PERALTA URIBE</t>
  </si>
  <si>
    <t>Genero</t>
  </si>
  <si>
    <t>F</t>
  </si>
  <si>
    <t>M</t>
  </si>
  <si>
    <t>CARRERA ADMINISTRATIVA</t>
  </si>
  <si>
    <t>DE LIBRE REMOSIÓN Y NOMBRAMIENTO</t>
  </si>
  <si>
    <t>ESTATUS SIMPLIFICADO</t>
  </si>
  <si>
    <t>FIJO</t>
  </si>
  <si>
    <t>CARRERA AMINISTRATIVA</t>
  </si>
  <si>
    <t>049</t>
  </si>
  <si>
    <t>051</t>
  </si>
  <si>
    <t>052</t>
  </si>
  <si>
    <t>054</t>
  </si>
  <si>
    <t>057</t>
  </si>
  <si>
    <t>059</t>
  </si>
  <si>
    <t>060</t>
  </si>
  <si>
    <t>062</t>
  </si>
  <si>
    <t>064</t>
  </si>
  <si>
    <t>066</t>
  </si>
  <si>
    <t>068</t>
  </si>
  <si>
    <t>070</t>
  </si>
  <si>
    <t>218</t>
  </si>
  <si>
    <t>113</t>
  </si>
  <si>
    <t>312</t>
  </si>
  <si>
    <t>702</t>
  </si>
  <si>
    <t>708</t>
  </si>
  <si>
    <t>023</t>
  </si>
  <si>
    <t>011</t>
  </si>
  <si>
    <t>112</t>
  </si>
  <si>
    <t>017</t>
  </si>
  <si>
    <t>084</t>
  </si>
  <si>
    <t>027</t>
  </si>
  <si>
    <t>191</t>
  </si>
  <si>
    <t>043</t>
  </si>
  <si>
    <t>205</t>
  </si>
  <si>
    <t>333</t>
  </si>
  <si>
    <t>689</t>
  </si>
  <si>
    <t>690</t>
  </si>
  <si>
    <t>082</t>
  </si>
  <si>
    <t>196</t>
  </si>
  <si>
    <t>025</t>
  </si>
  <si>
    <t>310</t>
  </si>
  <si>
    <t>339</t>
  </si>
  <si>
    <t>341</t>
  </si>
  <si>
    <t>591</t>
  </si>
  <si>
    <t>657</t>
  </si>
  <si>
    <t>085</t>
  </si>
  <si>
    <t>095</t>
  </si>
  <si>
    <t>665</t>
  </si>
  <si>
    <t>671</t>
  </si>
  <si>
    <t>688</t>
  </si>
  <si>
    <t>694</t>
  </si>
  <si>
    <t>695</t>
  </si>
  <si>
    <t>703</t>
  </si>
  <si>
    <t>704</t>
  </si>
  <si>
    <t>711</t>
  </si>
  <si>
    <t>712</t>
  </si>
  <si>
    <t>715</t>
  </si>
  <si>
    <t>716</t>
  </si>
  <si>
    <t>348</t>
  </si>
  <si>
    <t>329</t>
  </si>
  <si>
    <t>330</t>
  </si>
  <si>
    <t>079</t>
  </si>
  <si>
    <t>180</t>
  </si>
  <si>
    <t>034</t>
  </si>
  <si>
    <t>035</t>
  </si>
  <si>
    <t>036</t>
  </si>
  <si>
    <t>379</t>
  </si>
  <si>
    <t>045</t>
  </si>
  <si>
    <t>073</t>
  </si>
  <si>
    <t>071</t>
  </si>
  <si>
    <t>157</t>
  </si>
  <si>
    <t>155</t>
  </si>
  <si>
    <t>026</t>
  </si>
  <si>
    <t>037</t>
  </si>
  <si>
    <t>142</t>
  </si>
  <si>
    <t>658</t>
  </si>
  <si>
    <t>268</t>
  </si>
  <si>
    <t>698</t>
  </si>
  <si>
    <t>706</t>
  </si>
  <si>
    <t>714</t>
  </si>
  <si>
    <t>018</t>
  </si>
  <si>
    <t>259</t>
  </si>
  <si>
    <t>615</t>
  </si>
  <si>
    <t>108</t>
  </si>
  <si>
    <t>228</t>
  </si>
  <si>
    <t>552</t>
  </si>
  <si>
    <t>077</t>
  </si>
  <si>
    <t>699</t>
  </si>
  <si>
    <t>338</t>
  </si>
  <si>
    <t>075</t>
  </si>
  <si>
    <t>151</t>
  </si>
  <si>
    <t>202</t>
  </si>
  <si>
    <t>260</t>
  </si>
  <si>
    <t>399</t>
  </si>
  <si>
    <t>673</t>
  </si>
  <si>
    <t>041</t>
  </si>
  <si>
    <t>081</t>
  </si>
  <si>
    <t>236</t>
  </si>
  <si>
    <t>204</t>
  </si>
  <si>
    <t>415</t>
  </si>
  <si>
    <t>083</t>
  </si>
  <si>
    <t>206</t>
  </si>
  <si>
    <t>661</t>
  </si>
  <si>
    <t>015</t>
  </si>
  <si>
    <t>449</t>
  </si>
  <si>
    <t>098</t>
  </si>
  <si>
    <t>REYNALDO ANTONIO DE AZA ROSARIO</t>
  </si>
  <si>
    <t>DAYEIRA CHANTAL CABRAL</t>
  </si>
  <si>
    <t>ORLANDO FERNANDEZ SANTANA</t>
  </si>
  <si>
    <t>VALERIO CONCEPCIÓN REGALADO JEREZ</t>
  </si>
  <si>
    <t>719</t>
  </si>
  <si>
    <t>720</t>
  </si>
  <si>
    <t>721</t>
  </si>
  <si>
    <t>JOMANCY MONI MOTA</t>
  </si>
  <si>
    <t>CARLOS PEÑA NUÑEZ</t>
  </si>
  <si>
    <t>TECNICO EN RESTAURACION Y CON</t>
  </si>
  <si>
    <t>BENITO SANCHEZ</t>
  </si>
  <si>
    <t>RECEPCIONISTA</t>
  </si>
  <si>
    <t>RENE ANTONIO TORIBIO GARABITO</t>
  </si>
  <si>
    <t>AYUDANTE DE MANTENIMIENTO</t>
  </si>
  <si>
    <t>ALEXANDER MONTERO FLORIAN</t>
  </si>
  <si>
    <t>KENIA FRANCISCA LORA SALDIVAR</t>
  </si>
  <si>
    <t xml:space="preserve">VICTOR FRANCISCO RONDON DE LA CRUZ </t>
  </si>
  <si>
    <t>ERIBERTO ABREU</t>
  </si>
  <si>
    <t>728</t>
  </si>
  <si>
    <t>729</t>
  </si>
  <si>
    <t>730</t>
  </si>
  <si>
    <t>726</t>
  </si>
  <si>
    <t>YASIRIS VALDEZ GREGORIO</t>
  </si>
  <si>
    <t>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</si>
</sst>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/>
    <xf numFmtId="0" fontId="2" fillId="4" borderId="3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/>
    <xf numFmtId="43" fontId="9" fillId="5" borderId="1" xfId="0" applyNumberFormat="1" applyFont="1" applyFill="1" applyBorder="1" applyAlignment="1">
      <alignment horizontal="left"/>
    </xf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9" fillId="5" borderId="12" xfId="0" applyFont="1" applyFill="1" applyBorder="1" applyAlignment="1">
      <alignment horizontal="left"/>
    </xf>
    <xf numFmtId="0" fontId="2" fillId="4" borderId="7" xfId="0" applyFont="1" applyFill="1" applyBorder="1" applyAlignment="1"/>
    <xf numFmtId="0" fontId="0" fillId="0" borderId="14" xfId="0" applyBorder="1"/>
    <xf numFmtId="0" fontId="10" fillId="6" borderId="0" xfId="0" applyFont="1" applyFill="1" applyBorder="1" applyAlignment="1">
      <alignment horizontal="left"/>
    </xf>
    <xf numFmtId="0" fontId="9" fillId="6" borderId="15" xfId="0" applyFont="1" applyFill="1" applyBorder="1" applyAlignment="1">
      <alignment horizontal="left"/>
    </xf>
    <xf numFmtId="0" fontId="0" fillId="0" borderId="0" xfId="0" applyFill="1" applyBorder="1"/>
    <xf numFmtId="43" fontId="8" fillId="3" borderId="1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9" fillId="5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3" fontId="9" fillId="6" borderId="0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0" fontId="9" fillId="6" borderId="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8" fillId="3" borderId="1" xfId="1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2" fillId="4" borderId="16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left"/>
    </xf>
    <xf numFmtId="0" fontId="0" fillId="0" borderId="0" xfId="0" applyFill="1"/>
    <xf numFmtId="49" fontId="8" fillId="0" borderId="1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82"/>
  <sheetViews>
    <sheetView tabSelected="1" topLeftCell="D1" zoomScale="98" zoomScaleNormal="98" workbookViewId="0">
      <pane ySplit="9" topLeftCell="A270" activePane="bottomLeft" state="frozen"/>
      <selection pane="bottomLeft" activeCell="L278" sqref="L278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66" t="s">
        <v>266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6" ht="22.5" x14ac:dyDescent="0.45">
      <c r="A2" s="66" t="s">
        <v>267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66" ht="22.5" x14ac:dyDescent="0.45">
      <c r="A3" s="67">
        <v>44652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6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66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66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66" ht="15.75" thickBo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66" s="7" customFormat="1" ht="30" customHeight="1" thickBot="1" x14ac:dyDescent="0.3">
      <c r="A8" s="3"/>
      <c r="B8" s="12"/>
      <c r="C8" s="4"/>
      <c r="D8" s="4"/>
      <c r="E8" s="4"/>
      <c r="F8" s="5"/>
      <c r="G8" s="68" t="s">
        <v>254</v>
      </c>
      <c r="H8" s="69"/>
      <c r="I8" s="6"/>
      <c r="J8" s="6"/>
      <c r="K8" s="6"/>
      <c r="L8" s="6"/>
    </row>
    <row r="9" spans="1:166" s="10" customFormat="1" ht="30" customHeight="1" thickBot="1" x14ac:dyDescent="0.3">
      <c r="A9" s="11" t="s">
        <v>255</v>
      </c>
      <c r="B9" s="13" t="s">
        <v>256</v>
      </c>
      <c r="C9" s="15" t="s">
        <v>257</v>
      </c>
      <c r="D9" s="14" t="s">
        <v>258</v>
      </c>
      <c r="E9" s="25" t="s">
        <v>269</v>
      </c>
      <c r="F9" s="14" t="s">
        <v>0</v>
      </c>
      <c r="G9" s="8" t="s">
        <v>259</v>
      </c>
      <c r="H9" s="15" t="s">
        <v>260</v>
      </c>
      <c r="I9" s="16" t="s">
        <v>261</v>
      </c>
      <c r="J9" s="16" t="s">
        <v>262</v>
      </c>
      <c r="K9" s="16" t="s">
        <v>263</v>
      </c>
      <c r="L9" s="17" t="s">
        <v>264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</row>
    <row r="10" spans="1:166" s="1" customFormat="1" ht="15.75" thickBot="1" x14ac:dyDescent="0.3">
      <c r="A10" s="56" t="s">
        <v>265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</row>
    <row r="11" spans="1:166" ht="15.75" x14ac:dyDescent="0.25">
      <c r="A11" s="54" t="s">
        <v>282</v>
      </c>
      <c r="B11" s="20" t="s">
        <v>1</v>
      </c>
      <c r="C11" s="20" t="s">
        <v>2</v>
      </c>
      <c r="D11" s="39" t="s">
        <v>272</v>
      </c>
      <c r="E11" s="39" t="s">
        <v>270</v>
      </c>
      <c r="F11" s="21">
        <v>22000</v>
      </c>
      <c r="G11" s="21">
        <f>+F11*2.87%</f>
        <v>631.4</v>
      </c>
      <c r="H11" s="21">
        <f>+F11*3.04%</f>
        <v>668.8</v>
      </c>
      <c r="I11" s="21">
        <v>0</v>
      </c>
      <c r="J11" s="21">
        <v>8727.2099999999991</v>
      </c>
      <c r="K11" s="21">
        <f>+G11+H11+I11+J11</f>
        <v>10027.41</v>
      </c>
      <c r="L11" s="21">
        <f>+F11-K11</f>
        <v>11972.59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</row>
    <row r="12" spans="1:166" ht="15.75" x14ac:dyDescent="0.25">
      <c r="A12" s="54" t="s">
        <v>302</v>
      </c>
      <c r="B12" s="20" t="s">
        <v>3</v>
      </c>
      <c r="C12" s="20" t="s">
        <v>10</v>
      </c>
      <c r="D12" s="39" t="s">
        <v>275</v>
      </c>
      <c r="E12" s="39" t="s">
        <v>270</v>
      </c>
      <c r="F12" s="21">
        <v>50000</v>
      </c>
      <c r="G12" s="21">
        <f t="shared" ref="G12:G17" si="0">+F12*2.87%</f>
        <v>1435</v>
      </c>
      <c r="H12" s="21">
        <f t="shared" ref="H12:H17" si="1">+F12*3.04%</f>
        <v>1520</v>
      </c>
      <c r="I12" s="21">
        <v>1854</v>
      </c>
      <c r="J12" s="21">
        <v>23384.52</v>
      </c>
      <c r="K12" s="21">
        <f t="shared" ref="K12:K17" si="2">+G12+H12+I12+J12</f>
        <v>28193.52</v>
      </c>
      <c r="L12" s="21">
        <f t="shared" ref="L12:L17" si="3">+F12-K12</f>
        <v>21806.48</v>
      </c>
    </row>
    <row r="13" spans="1:166" ht="15.75" x14ac:dyDescent="0.25">
      <c r="A13" s="54" t="s">
        <v>303</v>
      </c>
      <c r="B13" s="20" t="s">
        <v>5</v>
      </c>
      <c r="C13" s="20" t="s">
        <v>6</v>
      </c>
      <c r="D13" s="39" t="s">
        <v>274</v>
      </c>
      <c r="E13" s="39" t="s">
        <v>271</v>
      </c>
      <c r="F13" s="21">
        <v>22000</v>
      </c>
      <c r="G13" s="21">
        <f t="shared" si="0"/>
        <v>631.4</v>
      </c>
      <c r="H13" s="21">
        <f t="shared" si="1"/>
        <v>668.8</v>
      </c>
      <c r="I13" s="21">
        <v>0</v>
      </c>
      <c r="J13" s="21">
        <v>13216.32</v>
      </c>
      <c r="K13" s="21">
        <f t="shared" si="2"/>
        <v>14516.52</v>
      </c>
      <c r="L13" s="21">
        <f t="shared" si="3"/>
        <v>7483.48</v>
      </c>
    </row>
    <row r="14" spans="1:166" ht="13.5" customHeight="1" x14ac:dyDescent="0.25">
      <c r="A14" s="54" t="s">
        <v>298</v>
      </c>
      <c r="B14" s="20" t="s">
        <v>7</v>
      </c>
      <c r="C14" s="20" t="s">
        <v>8</v>
      </c>
      <c r="D14" s="48" t="s">
        <v>273</v>
      </c>
      <c r="E14" s="39" t="s">
        <v>271</v>
      </c>
      <c r="F14" s="21">
        <v>200000</v>
      </c>
      <c r="G14" s="21">
        <f t="shared" si="0"/>
        <v>5740</v>
      </c>
      <c r="H14" s="21">
        <v>4943.8</v>
      </c>
      <c r="I14" s="21">
        <v>35911.919999999998</v>
      </c>
      <c r="J14" s="21">
        <v>25</v>
      </c>
      <c r="K14" s="21">
        <f>+G14+H14+I14+J14</f>
        <v>46620.72</v>
      </c>
      <c r="L14" s="21">
        <f>+F14-K14</f>
        <v>153379.28</v>
      </c>
    </row>
    <row r="15" spans="1:166" ht="15.75" x14ac:dyDescent="0.25">
      <c r="A15" s="54" t="s">
        <v>304</v>
      </c>
      <c r="B15" s="20" t="s">
        <v>9</v>
      </c>
      <c r="C15" s="20" t="s">
        <v>10</v>
      </c>
      <c r="D15" s="39" t="s">
        <v>275</v>
      </c>
      <c r="E15" s="39" t="s">
        <v>270</v>
      </c>
      <c r="F15" s="21">
        <v>30000</v>
      </c>
      <c r="G15" s="21">
        <f t="shared" si="0"/>
        <v>861</v>
      </c>
      <c r="H15" s="21">
        <f t="shared" si="1"/>
        <v>912</v>
      </c>
      <c r="I15" s="21">
        <v>0</v>
      </c>
      <c r="J15" s="21">
        <v>125</v>
      </c>
      <c r="K15" s="21">
        <f t="shared" si="2"/>
        <v>1898</v>
      </c>
      <c r="L15" s="21">
        <f t="shared" si="3"/>
        <v>28102</v>
      </c>
    </row>
    <row r="16" spans="1:166" ht="15.75" x14ac:dyDescent="0.25">
      <c r="A16" s="54" t="s">
        <v>305</v>
      </c>
      <c r="B16" s="20" t="s">
        <v>11</v>
      </c>
      <c r="C16" s="20" t="s">
        <v>12</v>
      </c>
      <c r="D16" s="39" t="s">
        <v>275</v>
      </c>
      <c r="E16" s="39" t="s">
        <v>271</v>
      </c>
      <c r="F16" s="21">
        <v>70000</v>
      </c>
      <c r="G16" s="21">
        <f t="shared" si="0"/>
        <v>2009</v>
      </c>
      <c r="H16" s="21">
        <f t="shared" si="1"/>
        <v>2128</v>
      </c>
      <c r="I16" s="21">
        <v>5368.48</v>
      </c>
      <c r="J16" s="21">
        <v>4581.68</v>
      </c>
      <c r="K16" s="21">
        <f t="shared" si="2"/>
        <v>14087.16</v>
      </c>
      <c r="L16" s="21">
        <f t="shared" si="3"/>
        <v>55912.84</v>
      </c>
    </row>
    <row r="17" spans="1:13" ht="15.75" x14ac:dyDescent="0.25">
      <c r="A17" s="54" t="s">
        <v>306</v>
      </c>
      <c r="B17" s="20" t="s">
        <v>13</v>
      </c>
      <c r="C17" s="20" t="s">
        <v>14</v>
      </c>
      <c r="D17" s="39" t="s">
        <v>275</v>
      </c>
      <c r="E17" s="39" t="s">
        <v>271</v>
      </c>
      <c r="F17" s="21">
        <v>70000</v>
      </c>
      <c r="G17" s="21">
        <f t="shared" si="0"/>
        <v>2009</v>
      </c>
      <c r="H17" s="21">
        <f t="shared" si="1"/>
        <v>2128</v>
      </c>
      <c r="I17" s="21">
        <v>5368.48</v>
      </c>
      <c r="J17" s="21">
        <v>125</v>
      </c>
      <c r="K17" s="21">
        <f t="shared" si="2"/>
        <v>9630.48</v>
      </c>
      <c r="L17" s="21">
        <f t="shared" si="3"/>
        <v>60369.520000000004</v>
      </c>
    </row>
    <row r="18" spans="1:13" ht="15.75" x14ac:dyDescent="0.25">
      <c r="A18" s="24"/>
      <c r="B18" s="22" t="s">
        <v>15</v>
      </c>
      <c r="C18" s="31">
        <f>+COUNTA(C11:C17)</f>
        <v>7</v>
      </c>
      <c r="D18" s="46"/>
      <c r="E18" s="22"/>
      <c r="F18" s="23">
        <f t="shared" ref="F18:L18" si="4">SUM(F11:F17)</f>
        <v>464000</v>
      </c>
      <c r="G18" s="23">
        <f t="shared" si="4"/>
        <v>13316.8</v>
      </c>
      <c r="H18" s="23">
        <f t="shared" si="4"/>
        <v>12969.400000000001</v>
      </c>
      <c r="I18" s="23">
        <f t="shared" si="4"/>
        <v>48502.87999999999</v>
      </c>
      <c r="J18" s="23">
        <f t="shared" si="4"/>
        <v>50184.73</v>
      </c>
      <c r="K18" s="23">
        <f t="shared" si="4"/>
        <v>124973.81</v>
      </c>
      <c r="L18" s="23">
        <f t="shared" si="4"/>
        <v>339026.19000000006</v>
      </c>
    </row>
    <row r="19" spans="1:13" s="30" customFormat="1" ht="16.5" thickBot="1" x14ac:dyDescent="0.3">
      <c r="A19" s="34"/>
      <c r="B19" s="28"/>
      <c r="C19" s="35"/>
      <c r="D19" s="49"/>
      <c r="E19" s="28"/>
      <c r="F19" s="29"/>
      <c r="G19" s="29"/>
      <c r="H19" s="29"/>
      <c r="I19" s="29"/>
      <c r="J19" s="29"/>
      <c r="K19" s="29"/>
      <c r="L19" s="29"/>
    </row>
    <row r="20" spans="1:13" ht="15.75" thickBot="1" x14ac:dyDescent="0.3">
      <c r="A20" s="56" t="s">
        <v>16</v>
      </c>
      <c r="B20" s="18"/>
      <c r="C20" s="32"/>
      <c r="D20" s="50"/>
      <c r="E20" s="26"/>
      <c r="F20" s="18"/>
      <c r="G20" s="18"/>
      <c r="H20" s="18"/>
      <c r="I20" s="18"/>
      <c r="J20" s="18"/>
      <c r="K20" s="18"/>
      <c r="L20" s="18"/>
      <c r="M20" s="33"/>
    </row>
    <row r="21" spans="1:13" ht="15.75" thickBot="1" x14ac:dyDescent="0.3">
      <c r="A21" s="39">
        <v>161</v>
      </c>
      <c r="B21" s="20" t="s">
        <v>17</v>
      </c>
      <c r="C21" s="20" t="s">
        <v>18</v>
      </c>
      <c r="D21" s="51" t="s">
        <v>275</v>
      </c>
      <c r="E21" s="51" t="s">
        <v>270</v>
      </c>
      <c r="F21" s="21">
        <v>50000</v>
      </c>
      <c r="G21" s="21">
        <f>+F21*2.87%</f>
        <v>1435</v>
      </c>
      <c r="H21" s="21">
        <f>+F21*3.04%</f>
        <v>1520</v>
      </c>
      <c r="I21" s="21">
        <v>1854</v>
      </c>
      <c r="J21" s="21">
        <v>1671</v>
      </c>
      <c r="K21" s="21">
        <f>+G21+H21+I21+J21</f>
        <v>6480</v>
      </c>
      <c r="L21" s="21">
        <f>+F21-K21</f>
        <v>43520</v>
      </c>
    </row>
    <row r="22" spans="1:13" x14ac:dyDescent="0.25">
      <c r="A22" s="39">
        <v>686</v>
      </c>
      <c r="B22" s="20" t="s">
        <v>19</v>
      </c>
      <c r="C22" s="20" t="s">
        <v>18</v>
      </c>
      <c r="D22" s="51" t="s">
        <v>275</v>
      </c>
      <c r="E22" s="40" t="s">
        <v>270</v>
      </c>
      <c r="F22" s="21">
        <v>45000</v>
      </c>
      <c r="G22" s="21">
        <f>+F22*2.87%</f>
        <v>1291.5</v>
      </c>
      <c r="H22" s="21">
        <f>+F22*3.04%</f>
        <v>1368</v>
      </c>
      <c r="I22" s="21">
        <v>1148.33</v>
      </c>
      <c r="J22" s="21">
        <v>25</v>
      </c>
      <c r="K22" s="21">
        <f>+G22+H22+I22+J22</f>
        <v>3832.83</v>
      </c>
      <c r="L22" s="21">
        <f>+F22-K22</f>
        <v>41167.17</v>
      </c>
    </row>
    <row r="23" spans="1:13" x14ac:dyDescent="0.25">
      <c r="A23" s="22"/>
      <c r="B23" s="22" t="s">
        <v>15</v>
      </c>
      <c r="C23" s="22">
        <f>+COUNTA(C21:C22)</f>
        <v>2</v>
      </c>
      <c r="D23" s="41">
        <f t="shared" ref="D23:L23" si="5">SUM(D21:D22)</f>
        <v>0</v>
      </c>
      <c r="E23" s="41"/>
      <c r="F23" s="23">
        <f>SUM(F21:F22)</f>
        <v>95000</v>
      </c>
      <c r="G23" s="23">
        <f>SUM(G21:G22)</f>
        <v>2726.5</v>
      </c>
      <c r="H23" s="23">
        <f>SUM(H21:H22)</f>
        <v>2888</v>
      </c>
      <c r="I23" s="23">
        <f t="shared" si="5"/>
        <v>3002.33</v>
      </c>
      <c r="J23" s="23">
        <f t="shared" si="5"/>
        <v>1696</v>
      </c>
      <c r="K23" s="23">
        <f t="shared" si="5"/>
        <v>10312.83</v>
      </c>
      <c r="L23" s="23">
        <f t="shared" si="5"/>
        <v>84687.17</v>
      </c>
    </row>
    <row r="24" spans="1:13" ht="15.75" thickBot="1" x14ac:dyDescent="0.3">
      <c r="D24" s="42"/>
      <c r="E24" s="42"/>
    </row>
    <row r="25" spans="1:13" ht="15.75" thickBot="1" x14ac:dyDescent="0.3">
      <c r="A25" s="56" t="s">
        <v>20</v>
      </c>
      <c r="B25" s="18"/>
      <c r="C25" s="18"/>
      <c r="D25" s="43"/>
      <c r="E25" s="43"/>
      <c r="F25" s="18"/>
      <c r="G25" s="18"/>
      <c r="H25" s="18"/>
      <c r="I25" s="18"/>
      <c r="J25" s="18"/>
      <c r="K25" s="18"/>
      <c r="L25" s="19"/>
    </row>
    <row r="26" spans="1:13" x14ac:dyDescent="0.25">
      <c r="A26" s="39">
        <v>489</v>
      </c>
      <c r="B26" s="20" t="s">
        <v>21</v>
      </c>
      <c r="C26" s="20" t="s">
        <v>4</v>
      </c>
      <c r="D26" s="44" t="s">
        <v>275</v>
      </c>
      <c r="E26" s="44" t="s">
        <v>270</v>
      </c>
      <c r="F26" s="21">
        <v>28350</v>
      </c>
      <c r="G26" s="21">
        <f>+F26*2.87%</f>
        <v>813.64499999999998</v>
      </c>
      <c r="H26" s="21">
        <f>+F26*3.04%</f>
        <v>861.84</v>
      </c>
      <c r="I26" s="21">
        <v>0</v>
      </c>
      <c r="J26" s="21">
        <v>11223.58</v>
      </c>
      <c r="K26" s="21">
        <f>+G26+H26+J26</f>
        <v>12899.065000000001</v>
      </c>
      <c r="L26" s="37">
        <v>15450.93</v>
      </c>
    </row>
    <row r="27" spans="1:13" x14ac:dyDescent="0.25">
      <c r="A27" s="39">
        <v>675</v>
      </c>
      <c r="B27" s="20" t="s">
        <v>22</v>
      </c>
      <c r="C27" s="20" t="s">
        <v>23</v>
      </c>
      <c r="D27" s="40" t="s">
        <v>272</v>
      </c>
      <c r="E27" s="40" t="s">
        <v>270</v>
      </c>
      <c r="F27" s="21">
        <v>40000</v>
      </c>
      <c r="G27" s="21">
        <f>+F27*2.87%</f>
        <v>1148</v>
      </c>
      <c r="H27" s="21">
        <f>+F27*3.04%</f>
        <v>1216</v>
      </c>
      <c r="I27" s="21">
        <v>442.65</v>
      </c>
      <c r="J27" s="21">
        <v>3496</v>
      </c>
      <c r="K27" s="21">
        <f>+G27+H27+I27+J27</f>
        <v>6302.65</v>
      </c>
      <c r="L27" s="21">
        <f>+F27-K27</f>
        <v>33697.35</v>
      </c>
    </row>
    <row r="28" spans="1:13" x14ac:dyDescent="0.25">
      <c r="A28" s="22"/>
      <c r="B28" s="22" t="s">
        <v>15</v>
      </c>
      <c r="C28" s="22">
        <f>+COUNTA(C26:C27)</f>
        <v>2</v>
      </c>
      <c r="D28" s="41"/>
      <c r="E28" s="23"/>
      <c r="F28" s="23">
        <f>SUM(F26:F27)</f>
        <v>68350</v>
      </c>
      <c r="G28" s="23">
        <f t="shared" ref="G28:L28" si="6">SUM(G26:G27)</f>
        <v>1961.645</v>
      </c>
      <c r="H28" s="23">
        <f t="shared" si="6"/>
        <v>2077.84</v>
      </c>
      <c r="I28" s="23">
        <f t="shared" si="6"/>
        <v>442.65</v>
      </c>
      <c r="J28" s="23">
        <f t="shared" si="6"/>
        <v>14719.58</v>
      </c>
      <c r="K28" s="23">
        <f t="shared" si="6"/>
        <v>19201.715</v>
      </c>
      <c r="L28" s="23">
        <f t="shared" si="6"/>
        <v>49148.28</v>
      </c>
    </row>
    <row r="29" spans="1:13" ht="15.75" thickBot="1" x14ac:dyDescent="0.3">
      <c r="D29" s="42"/>
    </row>
    <row r="30" spans="1:13" ht="15.75" thickBot="1" x14ac:dyDescent="0.3">
      <c r="A30" s="56" t="s">
        <v>24</v>
      </c>
      <c r="B30" s="18"/>
      <c r="C30" s="18"/>
      <c r="D30" s="43"/>
      <c r="E30" s="18"/>
      <c r="F30" s="18"/>
      <c r="G30" s="18"/>
      <c r="H30" s="18"/>
      <c r="I30" s="18"/>
      <c r="J30" s="18"/>
      <c r="K30" s="18"/>
      <c r="L30" s="18"/>
      <c r="M30" s="33"/>
    </row>
    <row r="31" spans="1:13" x14ac:dyDescent="0.25">
      <c r="A31" s="39">
        <v>614</v>
      </c>
      <c r="B31" s="20" t="s">
        <v>25</v>
      </c>
      <c r="C31" s="20" t="s">
        <v>26</v>
      </c>
      <c r="D31" s="45" t="s">
        <v>275</v>
      </c>
      <c r="E31" s="45" t="s">
        <v>271</v>
      </c>
      <c r="F31" s="21">
        <v>24150</v>
      </c>
      <c r="G31" s="21">
        <f t="shared" ref="G31:G32" si="7">+F31*2.87%</f>
        <v>693.10500000000002</v>
      </c>
      <c r="H31" s="21">
        <f t="shared" ref="H31:H32" si="8">+F31*3.04%</f>
        <v>734.16</v>
      </c>
      <c r="I31" s="21">
        <v>0</v>
      </c>
      <c r="J31" s="21">
        <v>125</v>
      </c>
      <c r="K31" s="21">
        <f t="shared" ref="K31:K32" si="9">+G31+H31+I31+J31</f>
        <v>1552.2649999999999</v>
      </c>
      <c r="L31" s="37">
        <v>22597.73</v>
      </c>
    </row>
    <row r="32" spans="1:13" x14ac:dyDescent="0.25">
      <c r="A32" s="39">
        <v>682</v>
      </c>
      <c r="B32" s="20" t="s">
        <v>27</v>
      </c>
      <c r="C32" s="20" t="s">
        <v>28</v>
      </c>
      <c r="D32" s="45" t="s">
        <v>275</v>
      </c>
      <c r="E32" s="45" t="s">
        <v>271</v>
      </c>
      <c r="F32" s="21">
        <v>40000</v>
      </c>
      <c r="G32" s="21">
        <f t="shared" si="7"/>
        <v>1148</v>
      </c>
      <c r="H32" s="21">
        <f t="shared" si="8"/>
        <v>1216</v>
      </c>
      <c r="I32" s="21">
        <v>442.65</v>
      </c>
      <c r="J32" s="21">
        <v>125</v>
      </c>
      <c r="K32" s="21">
        <f t="shared" si="9"/>
        <v>2931.65</v>
      </c>
      <c r="L32" s="21">
        <f t="shared" ref="L32" si="10">+F32-K32</f>
        <v>37068.35</v>
      </c>
    </row>
    <row r="33" spans="1:13" x14ac:dyDescent="0.25">
      <c r="A33" s="22"/>
      <c r="B33" s="22" t="s">
        <v>15</v>
      </c>
      <c r="C33" s="22">
        <f>+COUNTA(C31:C32)</f>
        <v>2</v>
      </c>
      <c r="D33" s="41"/>
      <c r="E33" s="41"/>
      <c r="F33" s="23">
        <f>SUM(F31:F32)</f>
        <v>64150</v>
      </c>
      <c r="G33" s="23">
        <f>SUM(G31:G32)</f>
        <v>1841.105</v>
      </c>
      <c r="H33" s="23">
        <f>SUM(H31:H32)</f>
        <v>1950.1599999999999</v>
      </c>
      <c r="I33" s="23">
        <f>SUM(I31:I32)</f>
        <v>442.65</v>
      </c>
      <c r="J33" s="23">
        <f>SUM(J31:J32)</f>
        <v>250</v>
      </c>
      <c r="K33" s="23">
        <f>SUM(K31:K32)</f>
        <v>4483.915</v>
      </c>
      <c r="L33" s="23">
        <f>SUM(L31:L32)</f>
        <v>59666.080000000002</v>
      </c>
    </row>
    <row r="34" spans="1:13" ht="15.75" thickBot="1" x14ac:dyDescent="0.3">
      <c r="D34" s="42"/>
      <c r="E34" s="42"/>
    </row>
    <row r="35" spans="1:13" ht="15.75" thickBot="1" x14ac:dyDescent="0.3">
      <c r="A35" s="56" t="s">
        <v>29</v>
      </c>
      <c r="B35" s="18"/>
      <c r="C35" s="18"/>
      <c r="D35" s="43"/>
      <c r="E35" s="43"/>
      <c r="F35" s="18"/>
      <c r="G35" s="18"/>
      <c r="H35" s="18"/>
      <c r="I35" s="18"/>
      <c r="J35" s="18"/>
      <c r="K35" s="18"/>
      <c r="L35" s="18"/>
      <c r="M35" s="33"/>
    </row>
    <row r="36" spans="1:13" x14ac:dyDescent="0.25">
      <c r="A36" s="55" t="s">
        <v>344</v>
      </c>
      <c r="B36" s="20" t="s">
        <v>30</v>
      </c>
      <c r="C36" s="20" t="s">
        <v>31</v>
      </c>
      <c r="D36" s="45" t="s">
        <v>275</v>
      </c>
      <c r="E36" s="45" t="s">
        <v>271</v>
      </c>
      <c r="F36" s="21">
        <v>22000</v>
      </c>
      <c r="G36" s="21">
        <f t="shared" ref="G36:G39" si="11">+F36*2.87%</f>
        <v>631.4</v>
      </c>
      <c r="H36" s="21">
        <f t="shared" ref="H36:H39" si="12">+F36*3.04%</f>
        <v>668.8</v>
      </c>
      <c r="I36" s="21">
        <v>0</v>
      </c>
      <c r="J36" s="21">
        <v>125</v>
      </c>
      <c r="K36" s="21">
        <f t="shared" ref="K36:K39" si="13">+G36+H36+I36+J36</f>
        <v>1425.1999999999998</v>
      </c>
      <c r="L36" s="21">
        <f t="shared" ref="L36:L38" si="14">+F36-K36</f>
        <v>20574.8</v>
      </c>
    </row>
    <row r="37" spans="1:13" x14ac:dyDescent="0.25">
      <c r="A37" s="55" t="s">
        <v>345</v>
      </c>
      <c r="B37" s="20" t="s">
        <v>33</v>
      </c>
      <c r="C37" s="20" t="s">
        <v>34</v>
      </c>
      <c r="D37" s="45" t="s">
        <v>275</v>
      </c>
      <c r="E37" s="45" t="s">
        <v>270</v>
      </c>
      <c r="F37" s="21">
        <v>43000</v>
      </c>
      <c r="G37" s="21">
        <f t="shared" si="11"/>
        <v>1234.0999999999999</v>
      </c>
      <c r="H37" s="21">
        <f t="shared" si="12"/>
        <v>1307.2</v>
      </c>
      <c r="I37" s="21">
        <v>866.06</v>
      </c>
      <c r="J37" s="21">
        <v>25</v>
      </c>
      <c r="K37" s="21">
        <f t="shared" si="13"/>
        <v>3432.36</v>
      </c>
      <c r="L37" s="21">
        <f t="shared" si="14"/>
        <v>39567.64</v>
      </c>
    </row>
    <row r="38" spans="1:13" x14ac:dyDescent="0.25">
      <c r="A38" s="55" t="s">
        <v>347</v>
      </c>
      <c r="B38" s="20" t="s">
        <v>37</v>
      </c>
      <c r="C38" s="20" t="s">
        <v>38</v>
      </c>
      <c r="D38" s="45" t="s">
        <v>275</v>
      </c>
      <c r="E38" s="45" t="s">
        <v>271</v>
      </c>
      <c r="F38" s="21">
        <v>31000</v>
      </c>
      <c r="G38" s="21">
        <f t="shared" si="11"/>
        <v>889.7</v>
      </c>
      <c r="H38" s="21">
        <f t="shared" si="12"/>
        <v>942.4</v>
      </c>
      <c r="I38" s="21">
        <v>0</v>
      </c>
      <c r="J38" s="21">
        <v>25</v>
      </c>
      <c r="K38" s="21">
        <f t="shared" si="13"/>
        <v>1857.1</v>
      </c>
      <c r="L38" s="21">
        <f t="shared" si="14"/>
        <v>29142.9</v>
      </c>
    </row>
    <row r="39" spans="1:13" x14ac:dyDescent="0.25">
      <c r="A39" s="55" t="s">
        <v>348</v>
      </c>
      <c r="B39" s="20" t="s">
        <v>39</v>
      </c>
      <c r="C39" s="20" t="s">
        <v>4</v>
      </c>
      <c r="D39" s="45" t="s">
        <v>275</v>
      </c>
      <c r="E39" s="45" t="s">
        <v>270</v>
      </c>
      <c r="F39" s="21">
        <v>26250</v>
      </c>
      <c r="G39" s="21">
        <f t="shared" si="11"/>
        <v>753.375</v>
      </c>
      <c r="H39" s="21">
        <f t="shared" si="12"/>
        <v>798</v>
      </c>
      <c r="I39" s="21">
        <v>0</v>
      </c>
      <c r="J39" s="21">
        <v>3071</v>
      </c>
      <c r="K39" s="21">
        <f t="shared" si="13"/>
        <v>4622.375</v>
      </c>
      <c r="L39" s="21">
        <v>21627.62</v>
      </c>
    </row>
    <row r="40" spans="1:13" x14ac:dyDescent="0.25">
      <c r="A40" s="22"/>
      <c r="B40" s="22" t="s">
        <v>15</v>
      </c>
      <c r="C40" s="22">
        <f>+COUNTA(C36:C39)</f>
        <v>4</v>
      </c>
      <c r="D40" s="41"/>
      <c r="E40" s="41"/>
      <c r="F40" s="23">
        <f>SUM(F36:F39)</f>
        <v>122250</v>
      </c>
      <c r="G40" s="23">
        <f>SUM(G36:G39)</f>
        <v>3508.5749999999998</v>
      </c>
      <c r="H40" s="23">
        <f>SUM(H36:H39)</f>
        <v>3716.4</v>
      </c>
      <c r="I40" s="23">
        <f>SUM(I36:I39)</f>
        <v>866.06</v>
      </c>
      <c r="J40" s="23">
        <f>SUM(J36:J39)</f>
        <v>3246</v>
      </c>
      <c r="K40" s="23">
        <f>SUM(K36:K39)</f>
        <v>11337.035</v>
      </c>
      <c r="L40" s="23">
        <f>SUM(L36:L39)</f>
        <v>110912.95999999999</v>
      </c>
    </row>
    <row r="41" spans="1:13" ht="15.75" thickBot="1" x14ac:dyDescent="0.3">
      <c r="D41" s="42"/>
      <c r="E41" s="42"/>
    </row>
    <row r="42" spans="1:13" ht="15.75" thickBot="1" x14ac:dyDescent="0.3">
      <c r="A42" s="56" t="s">
        <v>40</v>
      </c>
      <c r="B42" s="18"/>
      <c r="C42" s="18"/>
      <c r="D42" s="43"/>
      <c r="E42" s="43"/>
      <c r="F42" s="18"/>
      <c r="G42" s="18"/>
      <c r="H42" s="18"/>
      <c r="I42" s="18"/>
      <c r="J42" s="18"/>
      <c r="K42" s="18"/>
      <c r="L42" s="18"/>
    </row>
    <row r="43" spans="1:13" x14ac:dyDescent="0.25">
      <c r="A43" s="39">
        <v>594</v>
      </c>
      <c r="B43" s="20" t="s">
        <v>41</v>
      </c>
      <c r="C43" s="20" t="s">
        <v>42</v>
      </c>
      <c r="D43" s="45" t="s">
        <v>275</v>
      </c>
      <c r="E43" s="45" t="s">
        <v>271</v>
      </c>
      <c r="F43" s="21">
        <v>19800</v>
      </c>
      <c r="G43" s="21">
        <f>+F43*2.87%</f>
        <v>568.26</v>
      </c>
      <c r="H43" s="21">
        <f>+F43*3.04%</f>
        <v>601.91999999999996</v>
      </c>
      <c r="I43" s="21">
        <v>0</v>
      </c>
      <c r="J43" s="21">
        <v>13060.81</v>
      </c>
      <c r="K43" s="21">
        <f>+G43+H43+I43+J43</f>
        <v>14230.99</v>
      </c>
      <c r="L43" s="21">
        <f>+F43-K43</f>
        <v>5569.01</v>
      </c>
      <c r="M43" s="33"/>
    </row>
    <row r="44" spans="1:13" x14ac:dyDescent="0.25">
      <c r="A44" s="39">
        <v>707</v>
      </c>
      <c r="B44" s="20" t="s">
        <v>43</v>
      </c>
      <c r="C44" s="20" t="s">
        <v>4</v>
      </c>
      <c r="D44" s="45" t="s">
        <v>275</v>
      </c>
      <c r="E44" s="45" t="s">
        <v>270</v>
      </c>
      <c r="F44" s="21">
        <v>25000</v>
      </c>
      <c r="G44" s="21">
        <f t="shared" ref="G44" si="15">+F44*2.87%</f>
        <v>717.5</v>
      </c>
      <c r="H44" s="21">
        <f t="shared" ref="H44" si="16">+F44*3.04%</f>
        <v>760</v>
      </c>
      <c r="I44" s="21">
        <v>0</v>
      </c>
      <c r="J44" s="21">
        <v>125</v>
      </c>
      <c r="K44" s="21">
        <f t="shared" ref="K44" si="17">+G44+H44+I44+J44</f>
        <v>1602.5</v>
      </c>
      <c r="L44" s="21">
        <f t="shared" ref="L44" si="18">+F44-K44</f>
        <v>23397.5</v>
      </c>
    </row>
    <row r="45" spans="1:13" x14ac:dyDescent="0.25">
      <c r="A45" s="22"/>
      <c r="B45" s="22" t="s">
        <v>15</v>
      </c>
      <c r="C45" s="22">
        <f>+COUNTA(C43:C44)</f>
        <v>2</v>
      </c>
      <c r="D45" s="41"/>
      <c r="E45" s="41"/>
      <c r="F45" s="23">
        <f t="shared" ref="F45:L45" si="19">SUM(F43:F44)</f>
        <v>44800</v>
      </c>
      <c r="G45" s="23">
        <f t="shared" si="19"/>
        <v>1285.76</v>
      </c>
      <c r="H45" s="23">
        <f t="shared" si="19"/>
        <v>1361.92</v>
      </c>
      <c r="I45" s="23">
        <f t="shared" si="19"/>
        <v>0</v>
      </c>
      <c r="J45" s="23">
        <f t="shared" si="19"/>
        <v>13185.81</v>
      </c>
      <c r="K45" s="23">
        <f t="shared" si="19"/>
        <v>15833.49</v>
      </c>
      <c r="L45" s="23">
        <f t="shared" si="19"/>
        <v>28966.510000000002</v>
      </c>
    </row>
    <row r="46" spans="1:13" ht="15.75" thickBot="1" x14ac:dyDescent="0.3">
      <c r="D46" s="42"/>
      <c r="E46" s="42"/>
    </row>
    <row r="47" spans="1:13" ht="15.75" thickBot="1" x14ac:dyDescent="0.3">
      <c r="A47" s="56" t="s">
        <v>44</v>
      </c>
      <c r="B47" s="18"/>
      <c r="C47" s="18"/>
      <c r="D47" s="43"/>
      <c r="E47" s="43"/>
      <c r="F47" s="18"/>
      <c r="G47" s="18"/>
      <c r="H47" s="18"/>
      <c r="I47" s="18"/>
      <c r="J47" s="18"/>
      <c r="K47" s="18"/>
      <c r="L47" s="18"/>
    </row>
    <row r="48" spans="1:13" x14ac:dyDescent="0.25">
      <c r="A48" s="39">
        <v>490</v>
      </c>
      <c r="B48" s="20" t="s">
        <v>45</v>
      </c>
      <c r="C48" s="20" t="s">
        <v>46</v>
      </c>
      <c r="D48" s="45" t="s">
        <v>275</v>
      </c>
      <c r="E48" s="45" t="s">
        <v>270</v>
      </c>
      <c r="F48" s="21">
        <v>40000</v>
      </c>
      <c r="G48" s="21">
        <f t="shared" ref="G48:G50" si="20">+F48*2.87%</f>
        <v>1148</v>
      </c>
      <c r="H48" s="21">
        <f t="shared" ref="H48:H50" si="21">+F48*3.04%</f>
        <v>1216</v>
      </c>
      <c r="I48" s="21">
        <v>442.65</v>
      </c>
      <c r="J48" s="21">
        <v>16009.47</v>
      </c>
      <c r="K48" s="21">
        <f t="shared" ref="K48:K50" si="22">+G48+H48+I48+J48</f>
        <v>18816.12</v>
      </c>
      <c r="L48" s="21">
        <f t="shared" ref="L48:L50" si="23">+F48-K48</f>
        <v>21183.88</v>
      </c>
      <c r="M48" s="33"/>
    </row>
    <row r="49" spans="1:13" x14ac:dyDescent="0.25">
      <c r="A49" s="39">
        <v>590</v>
      </c>
      <c r="B49" s="20" t="s">
        <v>47</v>
      </c>
      <c r="C49" s="20" t="s">
        <v>48</v>
      </c>
      <c r="D49" s="45" t="s">
        <v>275</v>
      </c>
      <c r="E49" s="45" t="s">
        <v>270</v>
      </c>
      <c r="F49" s="21">
        <v>27000</v>
      </c>
      <c r="G49" s="21">
        <f t="shared" si="20"/>
        <v>774.9</v>
      </c>
      <c r="H49" s="21">
        <f t="shared" si="21"/>
        <v>820.8</v>
      </c>
      <c r="I49" s="21">
        <v>0</v>
      </c>
      <c r="J49" s="21">
        <v>125</v>
      </c>
      <c r="K49" s="21">
        <f t="shared" si="22"/>
        <v>1720.6999999999998</v>
      </c>
      <c r="L49" s="21">
        <f t="shared" si="23"/>
        <v>25279.3</v>
      </c>
    </row>
    <row r="50" spans="1:13" x14ac:dyDescent="0.25">
      <c r="A50" s="39">
        <v>691</v>
      </c>
      <c r="B50" s="20" t="s">
        <v>49</v>
      </c>
      <c r="C50" s="20" t="s">
        <v>50</v>
      </c>
      <c r="D50" s="45" t="s">
        <v>272</v>
      </c>
      <c r="E50" s="45" t="s">
        <v>270</v>
      </c>
      <c r="F50" s="21">
        <v>40000</v>
      </c>
      <c r="G50" s="21">
        <f t="shared" si="20"/>
        <v>1148</v>
      </c>
      <c r="H50" s="21">
        <f t="shared" si="21"/>
        <v>1216</v>
      </c>
      <c r="I50" s="21">
        <v>442.65</v>
      </c>
      <c r="J50" s="21">
        <v>25</v>
      </c>
      <c r="K50" s="21">
        <f t="shared" si="22"/>
        <v>2831.65</v>
      </c>
      <c r="L50" s="21">
        <f t="shared" si="23"/>
        <v>37168.35</v>
      </c>
    </row>
    <row r="51" spans="1:13" x14ac:dyDescent="0.25">
      <c r="A51" s="55" t="s">
        <v>319</v>
      </c>
      <c r="B51" s="20" t="s">
        <v>117</v>
      </c>
      <c r="C51" s="20" t="s">
        <v>386</v>
      </c>
      <c r="D51" s="45" t="s">
        <v>274</v>
      </c>
      <c r="E51" s="45" t="s">
        <v>270</v>
      </c>
      <c r="F51" s="21">
        <v>18130.2</v>
      </c>
      <c r="G51" s="21">
        <f>+F51*2.87%</f>
        <v>520.33673999999996</v>
      </c>
      <c r="H51" s="21">
        <f>+F51*3.04%</f>
        <v>551.15808000000004</v>
      </c>
      <c r="I51" s="21">
        <v>0</v>
      </c>
      <c r="J51" s="21">
        <v>2328.3000000000002</v>
      </c>
      <c r="K51" s="21">
        <v>3399.8</v>
      </c>
      <c r="L51" s="21">
        <f>+F51-K51</f>
        <v>14730.400000000001</v>
      </c>
    </row>
    <row r="52" spans="1:13" x14ac:dyDescent="0.25">
      <c r="A52" s="22"/>
      <c r="B52" s="22" t="s">
        <v>15</v>
      </c>
      <c r="C52" s="22">
        <f>+COUNTA(C48:C51)</f>
        <v>4</v>
      </c>
      <c r="D52" s="41"/>
      <c r="E52" s="41"/>
      <c r="F52" s="23">
        <f t="shared" ref="F52:L52" si="24">SUM(F48:F51)</f>
        <v>125130.2</v>
      </c>
      <c r="G52" s="23">
        <f t="shared" si="24"/>
        <v>3591.2367400000003</v>
      </c>
      <c r="H52" s="23">
        <f t="shared" si="24"/>
        <v>3803.9580800000003</v>
      </c>
      <c r="I52" s="23">
        <f t="shared" si="24"/>
        <v>885.3</v>
      </c>
      <c r="J52" s="23">
        <f t="shared" si="24"/>
        <v>18487.77</v>
      </c>
      <c r="K52" s="23">
        <f t="shared" si="24"/>
        <v>26768.27</v>
      </c>
      <c r="L52" s="23">
        <f t="shared" si="24"/>
        <v>98361.93</v>
      </c>
    </row>
    <row r="53" spans="1:13" ht="15.75" thickBot="1" x14ac:dyDescent="0.3">
      <c r="D53" s="42"/>
      <c r="E53" s="42"/>
    </row>
    <row r="54" spans="1:13" ht="15.75" thickBot="1" x14ac:dyDescent="0.3">
      <c r="A54" s="56" t="s">
        <v>51</v>
      </c>
      <c r="B54" s="18"/>
      <c r="C54" s="18"/>
      <c r="D54" s="43"/>
      <c r="E54" s="43"/>
      <c r="F54" s="18"/>
      <c r="G54" s="18"/>
      <c r="H54" s="18"/>
      <c r="I54" s="18"/>
      <c r="J54" s="18"/>
      <c r="K54" s="18"/>
      <c r="L54" s="18"/>
    </row>
    <row r="55" spans="1:13" x14ac:dyDescent="0.25">
      <c r="A55" s="39">
        <v>588</v>
      </c>
      <c r="B55" s="20" t="s">
        <v>52</v>
      </c>
      <c r="C55" s="20" t="s">
        <v>53</v>
      </c>
      <c r="D55" s="45" t="s">
        <v>272</v>
      </c>
      <c r="E55" s="45" t="s">
        <v>270</v>
      </c>
      <c r="F55" s="21">
        <v>40000</v>
      </c>
      <c r="G55" s="21">
        <f>+F55*2.87%</f>
        <v>1148</v>
      </c>
      <c r="H55" s="21">
        <f>+F55*3.04%</f>
        <v>1216</v>
      </c>
      <c r="I55" s="21">
        <v>240.13</v>
      </c>
      <c r="J55" s="21">
        <v>12838.55</v>
      </c>
      <c r="K55" s="21">
        <f>+G55+H55+I55+J55</f>
        <v>15442.68</v>
      </c>
      <c r="L55" s="21">
        <f>+F55-K55</f>
        <v>24557.32</v>
      </c>
      <c r="M55" s="33"/>
    </row>
    <row r="56" spans="1:13" x14ac:dyDescent="0.25">
      <c r="A56" s="39">
        <v>687</v>
      </c>
      <c r="B56" s="20" t="s">
        <v>54</v>
      </c>
      <c r="C56" s="20" t="s">
        <v>55</v>
      </c>
      <c r="D56" s="45" t="s">
        <v>272</v>
      </c>
      <c r="E56" s="45" t="s">
        <v>271</v>
      </c>
      <c r="F56" s="21">
        <v>80000</v>
      </c>
      <c r="G56" s="21">
        <f t="shared" ref="G56" si="25">+F56*2.87%</f>
        <v>2296</v>
      </c>
      <c r="H56" s="21">
        <f t="shared" ref="H56" si="26">+F56*3.04%</f>
        <v>2432</v>
      </c>
      <c r="I56" s="21">
        <v>7400.87</v>
      </c>
      <c r="J56" s="21">
        <v>25</v>
      </c>
      <c r="K56" s="21">
        <f t="shared" ref="K56" si="27">+G56+H56+I56+J56</f>
        <v>12153.869999999999</v>
      </c>
      <c r="L56" s="21">
        <f t="shared" ref="L56" si="28">+F56-K56</f>
        <v>67846.13</v>
      </c>
    </row>
    <row r="57" spans="1:13" x14ac:dyDescent="0.25">
      <c r="A57" s="22"/>
      <c r="B57" s="22" t="s">
        <v>15</v>
      </c>
      <c r="C57" s="22">
        <f>+COUNTA(C55:C56)</f>
        <v>2</v>
      </c>
      <c r="D57" s="41"/>
      <c r="E57" s="41"/>
      <c r="F57" s="23">
        <f t="shared" ref="F57:L57" si="29">SUM(F55:F56)</f>
        <v>120000</v>
      </c>
      <c r="G57" s="23">
        <f t="shared" si="29"/>
        <v>3444</v>
      </c>
      <c r="H57" s="23">
        <f t="shared" si="29"/>
        <v>3648</v>
      </c>
      <c r="I57" s="23">
        <f t="shared" si="29"/>
        <v>7641</v>
      </c>
      <c r="J57" s="23">
        <f t="shared" si="29"/>
        <v>12863.55</v>
      </c>
      <c r="K57" s="23">
        <f t="shared" si="29"/>
        <v>27596.55</v>
      </c>
      <c r="L57" s="23">
        <f t="shared" si="29"/>
        <v>92403.450000000012</v>
      </c>
    </row>
    <row r="58" spans="1:13" ht="15.75" thickBot="1" x14ac:dyDescent="0.3">
      <c r="D58" s="42"/>
      <c r="E58" s="42"/>
    </row>
    <row r="59" spans="1:13" ht="15.75" thickBot="1" x14ac:dyDescent="0.3">
      <c r="A59" s="56" t="s">
        <v>56</v>
      </c>
      <c r="B59" s="18"/>
      <c r="C59" s="18"/>
      <c r="D59" s="43"/>
      <c r="E59" s="43"/>
      <c r="F59" s="18"/>
      <c r="G59" s="18"/>
      <c r="H59" s="18"/>
      <c r="I59" s="18"/>
      <c r="J59" s="18"/>
      <c r="K59" s="18"/>
      <c r="L59" s="18"/>
    </row>
    <row r="60" spans="1:13" x14ac:dyDescent="0.25">
      <c r="A60" s="39">
        <v>654</v>
      </c>
      <c r="B60" s="20" t="s">
        <v>57</v>
      </c>
      <c r="C60" s="20" t="s">
        <v>58</v>
      </c>
      <c r="D60" s="45" t="s">
        <v>275</v>
      </c>
      <c r="E60" s="45" t="s">
        <v>271</v>
      </c>
      <c r="F60" s="21">
        <v>16500</v>
      </c>
      <c r="G60" s="21">
        <f>+F60*2.87%</f>
        <v>473.55</v>
      </c>
      <c r="H60" s="21">
        <f>+F60*3.04%</f>
        <v>501.6</v>
      </c>
      <c r="I60" s="21">
        <v>0</v>
      </c>
      <c r="J60" s="21">
        <v>7947.94</v>
      </c>
      <c r="K60" s="21">
        <f>+G60+H60+I60+J60</f>
        <v>8923.09</v>
      </c>
      <c r="L60" s="21">
        <f>+F60-K60</f>
        <v>7576.91</v>
      </c>
      <c r="M60" s="33"/>
    </row>
    <row r="61" spans="1:13" x14ac:dyDescent="0.25">
      <c r="A61" s="39">
        <v>247</v>
      </c>
      <c r="B61" s="20" t="s">
        <v>59</v>
      </c>
      <c r="C61" s="20" t="s">
        <v>58</v>
      </c>
      <c r="D61" s="45" t="s">
        <v>275</v>
      </c>
      <c r="E61" s="45" t="s">
        <v>271</v>
      </c>
      <c r="F61" s="21">
        <v>22000</v>
      </c>
      <c r="G61" s="21">
        <f t="shared" ref="G61:G69" si="30">+F61*2.87%</f>
        <v>631.4</v>
      </c>
      <c r="H61" s="21">
        <f t="shared" ref="H61:H69" si="31">+F61*3.04%</f>
        <v>668.8</v>
      </c>
      <c r="I61" s="21">
        <v>0</v>
      </c>
      <c r="J61" s="21">
        <v>12262.09</v>
      </c>
      <c r="K61" s="21">
        <f t="shared" ref="K61:K68" si="32">+G61+H61+I61+J61</f>
        <v>13562.29</v>
      </c>
      <c r="L61" s="21">
        <f t="shared" ref="L61:L69" si="33">+F61-K61</f>
        <v>8437.7099999999991</v>
      </c>
    </row>
    <row r="62" spans="1:13" x14ac:dyDescent="0.25">
      <c r="A62" s="39">
        <v>574</v>
      </c>
      <c r="B62" s="20" t="s">
        <v>60</v>
      </c>
      <c r="C62" s="20" t="s">
        <v>58</v>
      </c>
      <c r="D62" s="45" t="s">
        <v>275</v>
      </c>
      <c r="E62" s="45" t="s">
        <v>271</v>
      </c>
      <c r="F62" s="21">
        <v>13200</v>
      </c>
      <c r="G62" s="21">
        <f t="shared" si="30"/>
        <v>378.84</v>
      </c>
      <c r="H62" s="21">
        <f t="shared" si="31"/>
        <v>401.28</v>
      </c>
      <c r="I62" s="21">
        <v>0</v>
      </c>
      <c r="J62" s="21">
        <v>25</v>
      </c>
      <c r="K62" s="21">
        <f t="shared" si="32"/>
        <v>805.11999999999989</v>
      </c>
      <c r="L62" s="21">
        <f t="shared" si="33"/>
        <v>12394.880000000001</v>
      </c>
    </row>
    <row r="63" spans="1:13" x14ac:dyDescent="0.25">
      <c r="A63" s="39">
        <v>593</v>
      </c>
      <c r="B63" s="20" t="s">
        <v>61</v>
      </c>
      <c r="C63" s="20" t="s">
        <v>58</v>
      </c>
      <c r="D63" s="45" t="s">
        <v>275</v>
      </c>
      <c r="E63" s="45" t="s">
        <v>270</v>
      </c>
      <c r="F63" s="21">
        <v>18700</v>
      </c>
      <c r="G63" s="21">
        <f t="shared" si="30"/>
        <v>536.68999999999994</v>
      </c>
      <c r="H63" s="21">
        <f t="shared" si="31"/>
        <v>568.48</v>
      </c>
      <c r="I63" s="21">
        <v>0</v>
      </c>
      <c r="J63" s="21">
        <v>6164.39</v>
      </c>
      <c r="K63" s="21">
        <f t="shared" si="32"/>
        <v>7269.56</v>
      </c>
      <c r="L63" s="21">
        <f t="shared" si="33"/>
        <v>11430.439999999999</v>
      </c>
    </row>
    <row r="64" spans="1:13" x14ac:dyDescent="0.25">
      <c r="A64" s="39">
        <v>400</v>
      </c>
      <c r="B64" s="20" t="s">
        <v>62</v>
      </c>
      <c r="C64" s="20" t="s">
        <v>58</v>
      </c>
      <c r="D64" s="45" t="s">
        <v>275</v>
      </c>
      <c r="E64" s="45" t="s">
        <v>271</v>
      </c>
      <c r="F64" s="21">
        <v>13200</v>
      </c>
      <c r="G64" s="21">
        <f t="shared" si="30"/>
        <v>378.84</v>
      </c>
      <c r="H64" s="21">
        <f t="shared" si="31"/>
        <v>401.28</v>
      </c>
      <c r="I64" s="21">
        <v>0</v>
      </c>
      <c r="J64" s="21">
        <v>9327.15</v>
      </c>
      <c r="K64" s="21">
        <f t="shared" si="32"/>
        <v>10107.27</v>
      </c>
      <c r="L64" s="21">
        <f t="shared" si="33"/>
        <v>3092.7299999999996</v>
      </c>
    </row>
    <row r="65" spans="1:12" x14ac:dyDescent="0.25">
      <c r="A65" s="39">
        <v>355</v>
      </c>
      <c r="B65" s="20" t="s">
        <v>63</v>
      </c>
      <c r="C65" s="20" t="s">
        <v>58</v>
      </c>
      <c r="D65" s="45" t="s">
        <v>275</v>
      </c>
      <c r="E65" s="45" t="s">
        <v>271</v>
      </c>
      <c r="F65" s="21">
        <v>13200</v>
      </c>
      <c r="G65" s="21">
        <f t="shared" si="30"/>
        <v>378.84</v>
      </c>
      <c r="H65" s="21">
        <f t="shared" si="31"/>
        <v>401.28</v>
      </c>
      <c r="I65" s="21">
        <v>0</v>
      </c>
      <c r="J65" s="21">
        <v>25</v>
      </c>
      <c r="K65" s="21">
        <f t="shared" si="32"/>
        <v>805.11999999999989</v>
      </c>
      <c r="L65" s="21">
        <f t="shared" si="33"/>
        <v>12394.880000000001</v>
      </c>
    </row>
    <row r="66" spans="1:12" x14ac:dyDescent="0.25">
      <c r="A66" s="39">
        <v>660</v>
      </c>
      <c r="B66" s="20" t="s">
        <v>64</v>
      </c>
      <c r="C66" s="20" t="s">
        <v>58</v>
      </c>
      <c r="D66" s="45" t="s">
        <v>275</v>
      </c>
      <c r="E66" s="45" t="s">
        <v>271</v>
      </c>
      <c r="F66" s="21">
        <v>14300</v>
      </c>
      <c r="G66" s="21">
        <f t="shared" si="30"/>
        <v>410.41</v>
      </c>
      <c r="H66" s="21">
        <f t="shared" si="31"/>
        <v>434.72</v>
      </c>
      <c r="I66" s="21">
        <v>0</v>
      </c>
      <c r="J66" s="21">
        <v>125</v>
      </c>
      <c r="K66" s="21">
        <f t="shared" si="32"/>
        <v>970.13000000000011</v>
      </c>
      <c r="L66" s="21">
        <f t="shared" si="33"/>
        <v>13329.869999999999</v>
      </c>
    </row>
    <row r="67" spans="1:12" x14ac:dyDescent="0.25">
      <c r="A67" s="39">
        <v>620</v>
      </c>
      <c r="B67" s="20" t="s">
        <v>65</v>
      </c>
      <c r="C67" s="20" t="s">
        <v>58</v>
      </c>
      <c r="D67" s="45" t="s">
        <v>275</v>
      </c>
      <c r="E67" s="45" t="s">
        <v>271</v>
      </c>
      <c r="F67" s="21">
        <v>16500</v>
      </c>
      <c r="G67" s="21">
        <f t="shared" si="30"/>
        <v>473.55</v>
      </c>
      <c r="H67" s="21">
        <f t="shared" si="31"/>
        <v>501.6</v>
      </c>
      <c r="I67" s="21">
        <v>0</v>
      </c>
      <c r="J67" s="21">
        <v>25</v>
      </c>
      <c r="K67" s="21">
        <f t="shared" si="32"/>
        <v>1000.1500000000001</v>
      </c>
      <c r="L67" s="21">
        <f t="shared" si="33"/>
        <v>15499.85</v>
      </c>
    </row>
    <row r="68" spans="1:12" x14ac:dyDescent="0.25">
      <c r="A68" s="39">
        <v>666</v>
      </c>
      <c r="B68" s="20" t="s">
        <v>66</v>
      </c>
      <c r="C68" s="20" t="s">
        <v>58</v>
      </c>
      <c r="D68" s="45" t="s">
        <v>275</v>
      </c>
      <c r="E68" s="45" t="s">
        <v>271</v>
      </c>
      <c r="F68" s="21">
        <v>14300</v>
      </c>
      <c r="G68" s="21">
        <f t="shared" si="30"/>
        <v>410.41</v>
      </c>
      <c r="H68" s="21">
        <f t="shared" si="31"/>
        <v>434.72</v>
      </c>
      <c r="I68" s="21">
        <v>0</v>
      </c>
      <c r="J68" s="21">
        <v>25</v>
      </c>
      <c r="K68" s="21">
        <f t="shared" si="32"/>
        <v>870.13000000000011</v>
      </c>
      <c r="L68" s="21">
        <f t="shared" si="33"/>
        <v>13429.869999999999</v>
      </c>
    </row>
    <row r="69" spans="1:12" x14ac:dyDescent="0.25">
      <c r="A69" s="57">
        <v>718</v>
      </c>
      <c r="B69" s="58" t="s">
        <v>375</v>
      </c>
      <c r="C69" s="58" t="s">
        <v>58</v>
      </c>
      <c r="D69" s="59" t="s">
        <v>275</v>
      </c>
      <c r="E69" s="59" t="s">
        <v>271</v>
      </c>
      <c r="F69" s="60">
        <v>12000</v>
      </c>
      <c r="G69" s="60">
        <f t="shared" si="30"/>
        <v>344.4</v>
      </c>
      <c r="H69" s="60">
        <f t="shared" si="31"/>
        <v>364.8</v>
      </c>
      <c r="I69" s="60"/>
      <c r="J69" s="60">
        <v>2171</v>
      </c>
      <c r="K69" s="60">
        <f>+J69+H69+G69</f>
        <v>2880.2000000000003</v>
      </c>
      <c r="L69" s="60">
        <f t="shared" si="33"/>
        <v>9119.7999999999993</v>
      </c>
    </row>
    <row r="70" spans="1:12" s="61" customFormat="1" x14ac:dyDescent="0.25">
      <c r="A70" s="22"/>
      <c r="B70" s="22" t="s">
        <v>15</v>
      </c>
      <c r="C70" s="22">
        <f>+COUNTA(C60:C69)</f>
        <v>10</v>
      </c>
      <c r="D70" s="41"/>
      <c r="E70" s="41"/>
      <c r="F70" s="23">
        <f>SUM(F60:F69)</f>
        <v>153900</v>
      </c>
      <c r="G70" s="23">
        <f>SUM(G60:G69)</f>
        <v>4416.93</v>
      </c>
      <c r="H70" s="23">
        <f>SUM(H60:H69)</f>
        <v>4678.5599999999995</v>
      </c>
      <c r="I70" s="23">
        <f t="shared" ref="I70" si="34">SUM(I60:I68)</f>
        <v>0</v>
      </c>
      <c r="J70" s="23">
        <f>SUM(J60:J69)</f>
        <v>38097.57</v>
      </c>
      <c r="K70" s="23">
        <f>SUM(K60:K69)</f>
        <v>47193.06</v>
      </c>
      <c r="L70" s="23">
        <f>SUM(L60:L69)</f>
        <v>106706.94</v>
      </c>
    </row>
    <row r="71" spans="1:12" ht="15.75" thickBot="1" x14ac:dyDescent="0.3">
      <c r="D71" s="42"/>
      <c r="E71" s="42"/>
    </row>
    <row r="72" spans="1:12" ht="15.75" thickBot="1" x14ac:dyDescent="0.3">
      <c r="A72" s="56" t="s">
        <v>67</v>
      </c>
      <c r="B72" s="18"/>
      <c r="C72" s="18"/>
      <c r="D72" s="43"/>
      <c r="E72" s="43"/>
      <c r="F72" s="18"/>
      <c r="G72" s="18"/>
      <c r="H72" s="18"/>
      <c r="I72" s="18"/>
      <c r="J72" s="18"/>
      <c r="K72" s="18"/>
      <c r="L72" s="19"/>
    </row>
    <row r="73" spans="1:12" x14ac:dyDescent="0.25">
      <c r="A73" s="39">
        <v>384</v>
      </c>
      <c r="B73" s="20" t="s">
        <v>68</v>
      </c>
      <c r="C73" s="20" t="s">
        <v>4</v>
      </c>
      <c r="D73" s="45" t="s">
        <v>275</v>
      </c>
      <c r="E73" s="45" t="s">
        <v>270</v>
      </c>
      <c r="F73" s="21">
        <v>31500</v>
      </c>
      <c r="G73" s="21">
        <f>+F73*2.87%</f>
        <v>904.05</v>
      </c>
      <c r="H73" s="21">
        <f>+F73*3.04%</f>
        <v>957.6</v>
      </c>
      <c r="I73" s="21">
        <v>0</v>
      </c>
      <c r="J73" s="21">
        <v>8423.6299999999992</v>
      </c>
      <c r="K73" s="21">
        <f>+G73+H73+I73+J73</f>
        <v>10285.279999999999</v>
      </c>
      <c r="L73" s="21">
        <f>+F73-K73</f>
        <v>21214.720000000001</v>
      </c>
    </row>
    <row r="74" spans="1:12" x14ac:dyDescent="0.25">
      <c r="A74" s="39">
        <v>201</v>
      </c>
      <c r="B74" s="20" t="s">
        <v>69</v>
      </c>
      <c r="C74" s="20" t="s">
        <v>10</v>
      </c>
      <c r="D74" s="45" t="s">
        <v>275</v>
      </c>
      <c r="E74" s="45" t="s">
        <v>270</v>
      </c>
      <c r="F74" s="21">
        <v>31500</v>
      </c>
      <c r="G74" s="21">
        <f t="shared" ref="G74:G79" si="35">+F74*2.87%</f>
        <v>904.05</v>
      </c>
      <c r="H74" s="21">
        <f t="shared" ref="H74:H79" si="36">+F74*3.04%</f>
        <v>957.6</v>
      </c>
      <c r="I74" s="21">
        <v>0</v>
      </c>
      <c r="J74" s="21">
        <v>5885.96</v>
      </c>
      <c r="K74" s="21">
        <f t="shared" ref="K74:K79" si="37">+G74+H74+I74+J74</f>
        <v>7747.6100000000006</v>
      </c>
      <c r="L74" s="21">
        <f t="shared" ref="L74:L79" si="38">+F74-K74</f>
        <v>23752.39</v>
      </c>
    </row>
    <row r="75" spans="1:12" x14ac:dyDescent="0.25">
      <c r="A75" s="39">
        <v>107</v>
      </c>
      <c r="B75" s="20" t="s">
        <v>70</v>
      </c>
      <c r="C75" s="20" t="s">
        <v>71</v>
      </c>
      <c r="D75" s="45" t="s">
        <v>275</v>
      </c>
      <c r="E75" s="45" t="s">
        <v>270</v>
      </c>
      <c r="F75" s="21">
        <v>16500</v>
      </c>
      <c r="G75" s="21">
        <f t="shared" si="35"/>
        <v>473.55</v>
      </c>
      <c r="H75" s="21">
        <f t="shared" si="36"/>
        <v>501.6</v>
      </c>
      <c r="I75" s="21">
        <v>0</v>
      </c>
      <c r="J75" s="21">
        <v>6772.25</v>
      </c>
      <c r="K75" s="21">
        <f t="shared" si="37"/>
        <v>7747.4</v>
      </c>
      <c r="L75" s="21">
        <f t="shared" si="38"/>
        <v>8752.6</v>
      </c>
    </row>
    <row r="76" spans="1:12" x14ac:dyDescent="0.25">
      <c r="A76" s="39">
        <v>692</v>
      </c>
      <c r="B76" s="20" t="s">
        <v>72</v>
      </c>
      <c r="C76" s="20" t="s">
        <v>4</v>
      </c>
      <c r="D76" s="45" t="s">
        <v>275</v>
      </c>
      <c r="E76" s="45" t="s">
        <v>270</v>
      </c>
      <c r="F76" s="21">
        <v>31500</v>
      </c>
      <c r="G76" s="21">
        <f t="shared" si="35"/>
        <v>904.05</v>
      </c>
      <c r="H76" s="21">
        <f t="shared" si="36"/>
        <v>957.6</v>
      </c>
      <c r="I76" s="21">
        <v>0</v>
      </c>
      <c r="J76" s="21">
        <v>1071</v>
      </c>
      <c r="K76" s="21">
        <f t="shared" si="37"/>
        <v>2932.65</v>
      </c>
      <c r="L76" s="21">
        <f t="shared" si="38"/>
        <v>28567.35</v>
      </c>
    </row>
    <row r="77" spans="1:12" x14ac:dyDescent="0.25">
      <c r="A77" s="39">
        <v>693</v>
      </c>
      <c r="B77" s="20" t="s">
        <v>73</v>
      </c>
      <c r="C77" s="20" t="s">
        <v>74</v>
      </c>
      <c r="D77" s="45" t="s">
        <v>274</v>
      </c>
      <c r="E77" s="45" t="s">
        <v>271</v>
      </c>
      <c r="F77" s="21">
        <v>25200</v>
      </c>
      <c r="G77" s="21">
        <f t="shared" si="35"/>
        <v>723.24</v>
      </c>
      <c r="H77" s="21">
        <f t="shared" si="36"/>
        <v>766.08</v>
      </c>
      <c r="I77" s="21">
        <v>0</v>
      </c>
      <c r="J77" s="21">
        <v>1171</v>
      </c>
      <c r="K77" s="21">
        <f t="shared" si="37"/>
        <v>2660.32</v>
      </c>
      <c r="L77" s="21">
        <f t="shared" si="38"/>
        <v>22539.68</v>
      </c>
    </row>
    <row r="78" spans="1:12" x14ac:dyDescent="0.25">
      <c r="A78" s="39">
        <v>701</v>
      </c>
      <c r="B78" s="20" t="s">
        <v>75</v>
      </c>
      <c r="C78" s="20" t="s">
        <v>76</v>
      </c>
      <c r="D78" s="45" t="s">
        <v>275</v>
      </c>
      <c r="E78" s="45" t="s">
        <v>271</v>
      </c>
      <c r="F78" s="21">
        <v>35000</v>
      </c>
      <c r="G78" s="21">
        <f t="shared" si="35"/>
        <v>1004.5</v>
      </c>
      <c r="H78" s="21">
        <f t="shared" si="36"/>
        <v>1064</v>
      </c>
      <c r="I78" s="21">
        <v>0</v>
      </c>
      <c r="J78" s="21">
        <v>25</v>
      </c>
      <c r="K78" s="21">
        <f t="shared" si="37"/>
        <v>2093.5</v>
      </c>
      <c r="L78" s="21">
        <f t="shared" si="38"/>
        <v>32906.5</v>
      </c>
    </row>
    <row r="79" spans="1:12" x14ac:dyDescent="0.25">
      <c r="A79" s="39">
        <v>709</v>
      </c>
      <c r="B79" s="20" t="s">
        <v>77</v>
      </c>
      <c r="C79" s="20" t="s">
        <v>78</v>
      </c>
      <c r="D79" s="45" t="s">
        <v>275</v>
      </c>
      <c r="E79" s="45" t="s">
        <v>270</v>
      </c>
      <c r="F79" s="21">
        <v>30000</v>
      </c>
      <c r="G79" s="21">
        <f t="shared" si="35"/>
        <v>861</v>
      </c>
      <c r="H79" s="21">
        <f t="shared" si="36"/>
        <v>912</v>
      </c>
      <c r="I79" s="21">
        <v>0</v>
      </c>
      <c r="J79" s="21">
        <v>1271</v>
      </c>
      <c r="K79" s="21">
        <f t="shared" si="37"/>
        <v>3044</v>
      </c>
      <c r="L79" s="21">
        <f t="shared" si="38"/>
        <v>26956</v>
      </c>
    </row>
    <row r="80" spans="1:12" x14ac:dyDescent="0.25">
      <c r="A80" s="22"/>
      <c r="B80" s="22" t="s">
        <v>15</v>
      </c>
      <c r="C80" s="22">
        <f>+COUNTA(C73:C79)</f>
        <v>7</v>
      </c>
      <c r="D80" s="41"/>
      <c r="E80" s="41"/>
      <c r="F80" s="23">
        <f>SUM(F73:F79)</f>
        <v>201200</v>
      </c>
      <c r="G80" s="23">
        <f t="shared" ref="G80:L80" si="39">SUM(G73:G79)</f>
        <v>5774.44</v>
      </c>
      <c r="H80" s="23">
        <f t="shared" si="39"/>
        <v>6116.4800000000005</v>
      </c>
      <c r="I80" s="23">
        <f t="shared" si="39"/>
        <v>0</v>
      </c>
      <c r="J80" s="23">
        <f>SUM(J73:J79)</f>
        <v>24619.84</v>
      </c>
      <c r="K80" s="23">
        <f t="shared" si="39"/>
        <v>36510.76</v>
      </c>
      <c r="L80" s="23">
        <f t="shared" si="39"/>
        <v>164689.24</v>
      </c>
    </row>
    <row r="81" spans="1:13" ht="15.75" thickBot="1" x14ac:dyDescent="0.3">
      <c r="D81" s="42"/>
      <c r="E81" s="42"/>
    </row>
    <row r="82" spans="1:13" ht="15.75" thickBot="1" x14ac:dyDescent="0.3">
      <c r="A82" s="56" t="s">
        <v>79</v>
      </c>
      <c r="B82" s="18"/>
      <c r="C82" s="18"/>
      <c r="D82" s="43"/>
      <c r="E82" s="43"/>
      <c r="F82" s="18"/>
      <c r="G82" s="18"/>
      <c r="H82" s="18"/>
      <c r="I82" s="18"/>
      <c r="J82" s="18"/>
      <c r="K82" s="18"/>
      <c r="L82" s="18"/>
    </row>
    <row r="83" spans="1:13" x14ac:dyDescent="0.25">
      <c r="A83" s="39">
        <v>214</v>
      </c>
      <c r="B83" s="20" t="s">
        <v>80</v>
      </c>
      <c r="C83" s="20" t="s">
        <v>81</v>
      </c>
      <c r="D83" s="45" t="s">
        <v>275</v>
      </c>
      <c r="E83" s="45" t="s">
        <v>271</v>
      </c>
      <c r="F83" s="21">
        <v>20000</v>
      </c>
      <c r="G83" s="21">
        <f>+F83*2.87%</f>
        <v>574</v>
      </c>
      <c r="H83" s="21">
        <f>+F83*3.04%</f>
        <v>608</v>
      </c>
      <c r="I83" s="21">
        <v>0</v>
      </c>
      <c r="J83" s="21">
        <v>125</v>
      </c>
      <c r="K83" s="21">
        <f>+G83+H83+I83+J83</f>
        <v>1307</v>
      </c>
      <c r="L83" s="21">
        <f>+F83-K83</f>
        <v>18693</v>
      </c>
      <c r="M83" s="33"/>
    </row>
    <row r="84" spans="1:13" x14ac:dyDescent="0.25">
      <c r="A84" s="39">
        <v>363</v>
      </c>
      <c r="B84" s="20" t="s">
        <v>82</v>
      </c>
      <c r="C84" s="20" t="s">
        <v>83</v>
      </c>
      <c r="D84" s="45" t="s">
        <v>275</v>
      </c>
      <c r="E84" s="45" t="s">
        <v>270</v>
      </c>
      <c r="F84" s="21">
        <v>32000</v>
      </c>
      <c r="G84" s="21">
        <f t="shared" ref="G84:G86" si="40">+F84*2.87%</f>
        <v>918.4</v>
      </c>
      <c r="H84" s="21">
        <f t="shared" ref="H84:H86" si="41">+F84*3.04%</f>
        <v>972.8</v>
      </c>
      <c r="I84" s="21">
        <v>0</v>
      </c>
      <c r="J84" s="21">
        <v>125</v>
      </c>
      <c r="K84" s="21">
        <f t="shared" ref="K84:K86" si="42">+G84+H84+I84+J84</f>
        <v>2016.1999999999998</v>
      </c>
      <c r="L84" s="21">
        <f t="shared" ref="L84:L86" si="43">+F84-K84</f>
        <v>29983.8</v>
      </c>
    </row>
    <row r="85" spans="1:13" x14ac:dyDescent="0.25">
      <c r="A85" s="39">
        <v>390</v>
      </c>
      <c r="B85" s="20" t="s">
        <v>84</v>
      </c>
      <c r="C85" s="20" t="s">
        <v>81</v>
      </c>
      <c r="D85" s="45" t="s">
        <v>275</v>
      </c>
      <c r="E85" s="45" t="s">
        <v>271</v>
      </c>
      <c r="F85" s="21">
        <v>16500</v>
      </c>
      <c r="G85" s="21">
        <f t="shared" si="40"/>
        <v>473.55</v>
      </c>
      <c r="H85" s="21">
        <f t="shared" si="41"/>
        <v>501.6</v>
      </c>
      <c r="I85" s="21">
        <v>0</v>
      </c>
      <c r="J85" s="21">
        <v>125</v>
      </c>
      <c r="K85" s="21">
        <f t="shared" si="42"/>
        <v>1100.1500000000001</v>
      </c>
      <c r="L85" s="21">
        <f t="shared" si="43"/>
        <v>15399.85</v>
      </c>
    </row>
    <row r="86" spans="1:13" x14ac:dyDescent="0.25">
      <c r="A86" s="39">
        <v>710</v>
      </c>
      <c r="B86" s="20" t="s">
        <v>85</v>
      </c>
      <c r="C86" s="20" t="s">
        <v>86</v>
      </c>
      <c r="D86" s="45" t="s">
        <v>275</v>
      </c>
      <c r="E86" s="45" t="s">
        <v>271</v>
      </c>
      <c r="F86" s="21">
        <v>20000</v>
      </c>
      <c r="G86" s="21">
        <f t="shared" si="40"/>
        <v>574</v>
      </c>
      <c r="H86" s="21">
        <f t="shared" si="41"/>
        <v>608</v>
      </c>
      <c r="I86" s="21">
        <v>0</v>
      </c>
      <c r="J86" s="21">
        <v>621</v>
      </c>
      <c r="K86" s="21">
        <f t="shared" si="42"/>
        <v>1803</v>
      </c>
      <c r="L86" s="21">
        <f t="shared" si="43"/>
        <v>18197</v>
      </c>
    </row>
    <row r="87" spans="1:13" x14ac:dyDescent="0.25">
      <c r="A87" s="22"/>
      <c r="B87" s="22" t="s">
        <v>15</v>
      </c>
      <c r="C87" s="22">
        <f>+COUNTA(C83:C86)</f>
        <v>4</v>
      </c>
      <c r="D87" s="41"/>
      <c r="E87" s="41"/>
      <c r="F87" s="23">
        <f>SUM(F83:F86)</f>
        <v>88500</v>
      </c>
      <c r="G87" s="23">
        <f t="shared" ref="G87:L87" si="44">SUM(G83:G86)</f>
        <v>2539.9499999999998</v>
      </c>
      <c r="H87" s="23">
        <f t="shared" si="44"/>
        <v>2690.4</v>
      </c>
      <c r="I87" s="23">
        <f t="shared" si="44"/>
        <v>0</v>
      </c>
      <c r="J87" s="23">
        <f t="shared" si="44"/>
        <v>996</v>
      </c>
      <c r="K87" s="23">
        <f t="shared" si="44"/>
        <v>6226.35</v>
      </c>
      <c r="L87" s="23">
        <f t="shared" si="44"/>
        <v>82273.649999999994</v>
      </c>
    </row>
    <row r="88" spans="1:13" ht="15.75" thickBot="1" x14ac:dyDescent="0.3">
      <c r="D88" s="42"/>
      <c r="E88" s="42"/>
    </row>
    <row r="89" spans="1:13" ht="15.75" thickBot="1" x14ac:dyDescent="0.3">
      <c r="A89" s="56" t="s">
        <v>87</v>
      </c>
      <c r="B89" s="18"/>
      <c r="C89" s="18"/>
      <c r="D89" s="43"/>
      <c r="E89" s="43"/>
      <c r="F89" s="18"/>
      <c r="G89" s="18"/>
      <c r="H89" s="18"/>
      <c r="I89" s="18"/>
      <c r="J89" s="18"/>
      <c r="K89" s="18"/>
      <c r="L89" s="18"/>
    </row>
    <row r="90" spans="1:13" x14ac:dyDescent="0.25">
      <c r="A90" s="55" t="s">
        <v>349</v>
      </c>
      <c r="B90" s="20" t="s">
        <v>88</v>
      </c>
      <c r="C90" s="20" t="s">
        <v>89</v>
      </c>
      <c r="D90" s="45" t="s">
        <v>272</v>
      </c>
      <c r="E90" s="45" t="s">
        <v>270</v>
      </c>
      <c r="F90" s="21">
        <v>55000</v>
      </c>
      <c r="G90" s="21">
        <f>+F90*2.87%</f>
        <v>1578.5</v>
      </c>
      <c r="H90" s="21">
        <f>+F90*3.04%</f>
        <v>1672</v>
      </c>
      <c r="I90" s="21">
        <v>2559.6799999999998</v>
      </c>
      <c r="J90" s="21">
        <v>175</v>
      </c>
      <c r="K90" s="21">
        <f>+G90+H90+I90+J90</f>
        <v>5985.18</v>
      </c>
      <c r="L90" s="21">
        <f>+F90-K90</f>
        <v>49014.82</v>
      </c>
      <c r="M90" s="33"/>
    </row>
    <row r="91" spans="1:13" x14ac:dyDescent="0.25">
      <c r="A91" s="22"/>
      <c r="B91" s="22" t="s">
        <v>15</v>
      </c>
      <c r="C91" s="22">
        <f>+COUNTA(C90:C90)</f>
        <v>1</v>
      </c>
      <c r="D91" s="41"/>
      <c r="E91" s="41"/>
      <c r="F91" s="23">
        <f t="shared" ref="F91:L91" si="45">SUM(F90:F90)</f>
        <v>55000</v>
      </c>
      <c r="G91" s="23">
        <f t="shared" si="45"/>
        <v>1578.5</v>
      </c>
      <c r="H91" s="23">
        <f t="shared" si="45"/>
        <v>1672</v>
      </c>
      <c r="I91" s="23">
        <f t="shared" si="45"/>
        <v>2559.6799999999998</v>
      </c>
      <c r="J91" s="23">
        <f t="shared" si="45"/>
        <v>175</v>
      </c>
      <c r="K91" s="23">
        <f t="shared" si="45"/>
        <v>5985.18</v>
      </c>
      <c r="L91" s="23">
        <f t="shared" si="45"/>
        <v>49014.82</v>
      </c>
    </row>
    <row r="92" spans="1:13" ht="15.75" thickBot="1" x14ac:dyDescent="0.3">
      <c r="D92" s="42"/>
      <c r="E92" s="42"/>
    </row>
    <row r="93" spans="1:13" ht="15.75" thickBot="1" x14ac:dyDescent="0.3">
      <c r="A93" s="56" t="s">
        <v>90</v>
      </c>
      <c r="B93" s="18"/>
      <c r="C93" s="18"/>
      <c r="D93" s="43"/>
      <c r="E93" s="43"/>
      <c r="F93" s="18"/>
      <c r="G93" s="18"/>
      <c r="H93" s="18"/>
      <c r="I93" s="18"/>
      <c r="J93" s="18"/>
      <c r="K93" s="18"/>
      <c r="L93" s="19"/>
    </row>
    <row r="94" spans="1:13" x14ac:dyDescent="0.25">
      <c r="A94" s="55" t="s">
        <v>350</v>
      </c>
      <c r="B94" s="20" t="s">
        <v>91</v>
      </c>
      <c r="C94" s="20" t="s">
        <v>92</v>
      </c>
      <c r="D94" s="45" t="s">
        <v>275</v>
      </c>
      <c r="E94" s="45" t="s">
        <v>271</v>
      </c>
      <c r="F94" s="21">
        <v>35000</v>
      </c>
      <c r="G94" s="21">
        <f>+F94*2.87%</f>
        <v>1004.5</v>
      </c>
      <c r="H94" s="21">
        <f>+F94*3.04%</f>
        <v>1064</v>
      </c>
      <c r="I94" s="21">
        <v>0</v>
      </c>
      <c r="J94" s="21">
        <v>12372.33</v>
      </c>
      <c r="K94" s="21">
        <f>+G94+H94+I94+J94</f>
        <v>14440.83</v>
      </c>
      <c r="L94" s="21">
        <f>+F94-K94</f>
        <v>20559.169999999998</v>
      </c>
    </row>
    <row r="95" spans="1:13" x14ac:dyDescent="0.25">
      <c r="A95" s="55" t="s">
        <v>288</v>
      </c>
      <c r="B95" s="20" t="s">
        <v>93</v>
      </c>
      <c r="C95" s="20" t="s">
        <v>94</v>
      </c>
      <c r="D95" s="45" t="s">
        <v>272</v>
      </c>
      <c r="E95" s="45" t="s">
        <v>270</v>
      </c>
      <c r="F95" s="21">
        <v>31500</v>
      </c>
      <c r="G95" s="21">
        <f t="shared" ref="G95:G96" si="46">+F95*2.87%</f>
        <v>904.05</v>
      </c>
      <c r="H95" s="21">
        <f t="shared" ref="H95:H96" si="47">+F95*3.04%</f>
        <v>957.6</v>
      </c>
      <c r="I95" s="21">
        <v>0</v>
      </c>
      <c r="J95" s="21">
        <v>11609.95</v>
      </c>
      <c r="K95" s="21">
        <f t="shared" ref="K95:K96" si="48">+G95+H95+I95+J95</f>
        <v>13471.6</v>
      </c>
      <c r="L95" s="21">
        <f t="shared" ref="L95" si="49">+F95-K95</f>
        <v>18028.400000000001</v>
      </c>
    </row>
    <row r="96" spans="1:13" x14ac:dyDescent="0.25">
      <c r="A96" s="55" t="s">
        <v>351</v>
      </c>
      <c r="B96" s="20" t="s">
        <v>95</v>
      </c>
      <c r="C96" s="20" t="s">
        <v>96</v>
      </c>
      <c r="D96" s="45" t="s">
        <v>275</v>
      </c>
      <c r="E96" s="45" t="s">
        <v>271</v>
      </c>
      <c r="F96" s="21">
        <v>26250</v>
      </c>
      <c r="G96" s="21">
        <f t="shared" si="46"/>
        <v>753.375</v>
      </c>
      <c r="H96" s="21">
        <f t="shared" si="47"/>
        <v>798</v>
      </c>
      <c r="I96" s="21">
        <v>0</v>
      </c>
      <c r="J96" s="21">
        <v>2646</v>
      </c>
      <c r="K96" s="21">
        <f t="shared" si="48"/>
        <v>4197.375</v>
      </c>
      <c r="L96" s="21">
        <v>22052.62</v>
      </c>
    </row>
    <row r="97" spans="1:12" x14ac:dyDescent="0.25">
      <c r="A97" s="22"/>
      <c r="B97" s="22" t="s">
        <v>15</v>
      </c>
      <c r="C97" s="22">
        <f>+COUNTA(C94:C96)</f>
        <v>3</v>
      </c>
      <c r="D97" s="41"/>
      <c r="E97" s="41"/>
      <c r="F97" s="23">
        <f>SUM(F94:F96)</f>
        <v>92750</v>
      </c>
      <c r="G97" s="23">
        <f t="shared" ref="G97:L97" si="50">SUM(G94:G96)</f>
        <v>2661.9250000000002</v>
      </c>
      <c r="H97" s="23">
        <f t="shared" si="50"/>
        <v>2819.6</v>
      </c>
      <c r="I97" s="23">
        <f t="shared" si="50"/>
        <v>0</v>
      </c>
      <c r="J97" s="23">
        <f t="shared" si="50"/>
        <v>26628.28</v>
      </c>
      <c r="K97" s="23">
        <f t="shared" si="50"/>
        <v>32109.805</v>
      </c>
      <c r="L97" s="23">
        <f t="shared" si="50"/>
        <v>60640.19</v>
      </c>
    </row>
    <row r="98" spans="1:12" ht="15.75" thickBot="1" x14ac:dyDescent="0.3">
      <c r="D98" s="42"/>
      <c r="E98" s="42"/>
    </row>
    <row r="99" spans="1:12" ht="15.75" thickBot="1" x14ac:dyDescent="0.3">
      <c r="A99" s="56" t="s">
        <v>97</v>
      </c>
      <c r="B99" s="18"/>
      <c r="C99" s="18"/>
      <c r="D99" s="43"/>
      <c r="E99" s="43"/>
      <c r="F99" s="18"/>
      <c r="G99" s="18"/>
      <c r="H99" s="18"/>
      <c r="I99" s="18"/>
      <c r="J99" s="18"/>
      <c r="K99" s="18"/>
      <c r="L99" s="19"/>
    </row>
    <row r="100" spans="1:12" x14ac:dyDescent="0.25">
      <c r="A100" s="39">
        <v>674</v>
      </c>
      <c r="B100" s="20" t="s">
        <v>98</v>
      </c>
      <c r="C100" s="20" t="s">
        <v>99</v>
      </c>
      <c r="D100" s="45" t="s">
        <v>272</v>
      </c>
      <c r="E100" s="45" t="s">
        <v>270</v>
      </c>
      <c r="F100" s="21">
        <v>30000</v>
      </c>
      <c r="G100" s="21">
        <f>+F100*2.87%</f>
        <v>861</v>
      </c>
      <c r="H100" s="21">
        <f>+F100*3.04%</f>
        <v>912</v>
      </c>
      <c r="I100" s="21">
        <v>0</v>
      </c>
      <c r="J100" s="21">
        <v>6773.43</v>
      </c>
      <c r="K100" s="21">
        <f>+G100+H100+I100+J100</f>
        <v>8546.43</v>
      </c>
      <c r="L100" s="21">
        <f>+F100-K100</f>
        <v>21453.57</v>
      </c>
    </row>
    <row r="101" spans="1:12" x14ac:dyDescent="0.25">
      <c r="A101" s="22"/>
      <c r="B101" s="22" t="s">
        <v>15</v>
      </c>
      <c r="C101" s="22">
        <f>+COUNTA(C100)</f>
        <v>1</v>
      </c>
      <c r="D101" s="41"/>
      <c r="E101" s="41"/>
      <c r="F101" s="23">
        <f>SUM(F100)</f>
        <v>30000</v>
      </c>
      <c r="G101" s="23">
        <f t="shared" ref="G101:L101" si="51">SUM(G100)</f>
        <v>861</v>
      </c>
      <c r="H101" s="23">
        <f t="shared" si="51"/>
        <v>912</v>
      </c>
      <c r="I101" s="23">
        <f t="shared" si="51"/>
        <v>0</v>
      </c>
      <c r="J101" s="23">
        <f t="shared" si="51"/>
        <v>6773.43</v>
      </c>
      <c r="K101" s="23">
        <f t="shared" si="51"/>
        <v>8546.43</v>
      </c>
      <c r="L101" s="23">
        <f t="shared" si="51"/>
        <v>21453.57</v>
      </c>
    </row>
    <row r="102" spans="1:12" ht="15.75" thickBot="1" x14ac:dyDescent="0.3">
      <c r="D102" s="42"/>
      <c r="E102" s="42"/>
    </row>
    <row r="103" spans="1:12" ht="15.75" thickBot="1" x14ac:dyDescent="0.3">
      <c r="A103" s="56" t="s">
        <v>100</v>
      </c>
      <c r="B103" s="18"/>
      <c r="C103" s="18"/>
      <c r="D103" s="43"/>
      <c r="E103" s="43"/>
      <c r="F103" s="18"/>
      <c r="G103" s="18"/>
      <c r="H103" s="18"/>
      <c r="I103" s="18"/>
      <c r="J103" s="18"/>
      <c r="K103" s="18"/>
      <c r="L103" s="19"/>
    </row>
    <row r="104" spans="1:12" x14ac:dyDescent="0.25">
      <c r="A104" s="55" t="s">
        <v>308</v>
      </c>
      <c r="B104" s="20" t="s">
        <v>102</v>
      </c>
      <c r="C104" s="20" t="s">
        <v>101</v>
      </c>
      <c r="D104" s="45" t="s">
        <v>272</v>
      </c>
      <c r="E104" s="45" t="s">
        <v>271</v>
      </c>
      <c r="F104" s="21">
        <v>15400</v>
      </c>
      <c r="G104" s="21">
        <f t="shared" ref="G104:G127" si="52">+F104*2.87%</f>
        <v>441.98</v>
      </c>
      <c r="H104" s="21">
        <f t="shared" ref="H104:H127" si="53">+F104*3.04%</f>
        <v>468.16</v>
      </c>
      <c r="I104" s="21">
        <v>0</v>
      </c>
      <c r="J104" s="21">
        <v>5310.78</v>
      </c>
      <c r="K104" s="21">
        <f t="shared" ref="K104:K121" si="54">+G104+H104+I104+J104</f>
        <v>6220.92</v>
      </c>
      <c r="L104" s="21">
        <f t="shared" ref="L104:L127" si="55">+F104-K104</f>
        <v>9179.08</v>
      </c>
    </row>
    <row r="105" spans="1:12" x14ac:dyDescent="0.25">
      <c r="A105" s="55" t="s">
        <v>309</v>
      </c>
      <c r="B105" s="20" t="s">
        <v>103</v>
      </c>
      <c r="C105" s="20" t="s">
        <v>104</v>
      </c>
      <c r="D105" s="45" t="s">
        <v>274</v>
      </c>
      <c r="E105" s="45" t="s">
        <v>271</v>
      </c>
      <c r="F105" s="21">
        <v>30000</v>
      </c>
      <c r="G105" s="21">
        <f t="shared" si="52"/>
        <v>861</v>
      </c>
      <c r="H105" s="21">
        <f t="shared" si="53"/>
        <v>912</v>
      </c>
      <c r="I105" s="21">
        <v>0</v>
      </c>
      <c r="J105" s="21">
        <v>10961.34</v>
      </c>
      <c r="K105" s="21">
        <f t="shared" si="54"/>
        <v>12734.34</v>
      </c>
      <c r="L105" s="21">
        <f t="shared" si="55"/>
        <v>17265.66</v>
      </c>
    </row>
    <row r="106" spans="1:12" x14ac:dyDescent="0.25">
      <c r="A106" s="55" t="s">
        <v>310</v>
      </c>
      <c r="B106" s="20" t="s">
        <v>105</v>
      </c>
      <c r="C106" s="20" t="s">
        <v>106</v>
      </c>
      <c r="D106" s="45" t="s">
        <v>274</v>
      </c>
      <c r="E106" s="45" t="s">
        <v>271</v>
      </c>
      <c r="F106" s="21">
        <v>25200</v>
      </c>
      <c r="G106" s="21">
        <f t="shared" si="52"/>
        <v>723.24</v>
      </c>
      <c r="H106" s="21">
        <f t="shared" si="53"/>
        <v>766.08</v>
      </c>
      <c r="I106" s="21">
        <v>0</v>
      </c>
      <c r="J106" s="21">
        <v>14716.08</v>
      </c>
      <c r="K106" s="21">
        <f t="shared" si="54"/>
        <v>16205.4</v>
      </c>
      <c r="L106" s="21">
        <f t="shared" si="55"/>
        <v>8994.6</v>
      </c>
    </row>
    <row r="107" spans="1:12" x14ac:dyDescent="0.25">
      <c r="A107" s="55" t="s">
        <v>311</v>
      </c>
      <c r="B107" s="20" t="s">
        <v>107</v>
      </c>
      <c r="C107" s="20" t="s">
        <v>108</v>
      </c>
      <c r="D107" s="45" t="s">
        <v>274</v>
      </c>
      <c r="E107" s="45" t="s">
        <v>271</v>
      </c>
      <c r="F107" s="21">
        <v>26250</v>
      </c>
      <c r="G107" s="21">
        <f t="shared" si="52"/>
        <v>753.375</v>
      </c>
      <c r="H107" s="21">
        <f t="shared" si="53"/>
        <v>798</v>
      </c>
      <c r="I107" s="21">
        <v>0</v>
      </c>
      <c r="J107" s="21">
        <v>6429.34</v>
      </c>
      <c r="K107" s="21">
        <f t="shared" si="54"/>
        <v>7980.7150000000001</v>
      </c>
      <c r="L107" s="21">
        <v>18269.28</v>
      </c>
    </row>
    <row r="108" spans="1:12" x14ac:dyDescent="0.25">
      <c r="A108" s="55" t="s">
        <v>312</v>
      </c>
      <c r="B108" s="20" t="s">
        <v>109</v>
      </c>
      <c r="C108" s="20" t="s">
        <v>101</v>
      </c>
      <c r="D108" s="45" t="s">
        <v>274</v>
      </c>
      <c r="E108" s="45" t="s">
        <v>270</v>
      </c>
      <c r="F108" s="21">
        <v>15400</v>
      </c>
      <c r="G108" s="21">
        <f t="shared" si="52"/>
        <v>441.98</v>
      </c>
      <c r="H108" s="21">
        <f t="shared" si="53"/>
        <v>468.16</v>
      </c>
      <c r="I108" s="21">
        <v>0</v>
      </c>
      <c r="J108" s="21">
        <v>8522.81</v>
      </c>
      <c r="K108" s="21">
        <f t="shared" si="54"/>
        <v>9432.9499999999989</v>
      </c>
      <c r="L108" s="21">
        <f t="shared" si="55"/>
        <v>5967.0500000000011</v>
      </c>
    </row>
    <row r="109" spans="1:12" x14ac:dyDescent="0.25">
      <c r="A109" s="55" t="s">
        <v>313</v>
      </c>
      <c r="B109" s="20" t="s">
        <v>110</v>
      </c>
      <c r="C109" s="20" t="s">
        <v>101</v>
      </c>
      <c r="D109" s="45" t="s">
        <v>274</v>
      </c>
      <c r="E109" s="45" t="s">
        <v>270</v>
      </c>
      <c r="F109" s="21">
        <v>15400</v>
      </c>
      <c r="G109" s="21">
        <f t="shared" si="52"/>
        <v>441.98</v>
      </c>
      <c r="H109" s="21">
        <f t="shared" si="53"/>
        <v>468.16</v>
      </c>
      <c r="I109" s="21">
        <v>0</v>
      </c>
      <c r="J109" s="21">
        <v>5750.1</v>
      </c>
      <c r="K109" s="21">
        <f t="shared" si="54"/>
        <v>6660.2400000000007</v>
      </c>
      <c r="L109" s="21">
        <f t="shared" si="55"/>
        <v>8739.7599999999984</v>
      </c>
    </row>
    <row r="110" spans="1:12" x14ac:dyDescent="0.25">
      <c r="A110" s="55" t="s">
        <v>314</v>
      </c>
      <c r="B110" s="20" t="s">
        <v>111</v>
      </c>
      <c r="C110" s="20" t="s">
        <v>101</v>
      </c>
      <c r="D110" s="45" t="s">
        <v>272</v>
      </c>
      <c r="E110" s="45" t="s">
        <v>270</v>
      </c>
      <c r="F110" s="21">
        <v>15400</v>
      </c>
      <c r="G110" s="21">
        <f t="shared" si="52"/>
        <v>441.98</v>
      </c>
      <c r="H110" s="21">
        <f t="shared" si="53"/>
        <v>468.16</v>
      </c>
      <c r="I110" s="21">
        <v>0</v>
      </c>
      <c r="J110" s="21">
        <v>9182.51</v>
      </c>
      <c r="K110" s="21">
        <f t="shared" si="54"/>
        <v>10092.65</v>
      </c>
      <c r="L110" s="21">
        <f t="shared" si="55"/>
        <v>5307.35</v>
      </c>
    </row>
    <row r="111" spans="1:12" x14ac:dyDescent="0.25">
      <c r="A111" s="55" t="s">
        <v>315</v>
      </c>
      <c r="B111" s="20" t="s">
        <v>112</v>
      </c>
      <c r="C111" s="20" t="s">
        <v>101</v>
      </c>
      <c r="D111" s="45" t="s">
        <v>274</v>
      </c>
      <c r="E111" s="45" t="s">
        <v>270</v>
      </c>
      <c r="F111" s="21">
        <v>15400</v>
      </c>
      <c r="G111" s="21">
        <f t="shared" si="52"/>
        <v>441.98</v>
      </c>
      <c r="H111" s="21">
        <f t="shared" si="53"/>
        <v>468.16</v>
      </c>
      <c r="I111" s="21">
        <v>0</v>
      </c>
      <c r="J111" s="21">
        <v>175</v>
      </c>
      <c r="K111" s="21">
        <f t="shared" si="54"/>
        <v>1085.1400000000001</v>
      </c>
      <c r="L111" s="21">
        <f t="shared" si="55"/>
        <v>14314.86</v>
      </c>
    </row>
    <row r="112" spans="1:12" x14ac:dyDescent="0.25">
      <c r="A112" s="55" t="s">
        <v>317</v>
      </c>
      <c r="B112" s="20" t="s">
        <v>115</v>
      </c>
      <c r="C112" s="20" t="s">
        <v>101</v>
      </c>
      <c r="D112" s="45" t="s">
        <v>274</v>
      </c>
      <c r="E112" s="45" t="s">
        <v>270</v>
      </c>
      <c r="F112" s="21">
        <v>12000</v>
      </c>
      <c r="G112" s="21">
        <f t="shared" si="52"/>
        <v>344.4</v>
      </c>
      <c r="H112" s="21">
        <f t="shared" si="53"/>
        <v>364.8</v>
      </c>
      <c r="I112" s="21">
        <v>0</v>
      </c>
      <c r="J112" s="21">
        <v>1321.75</v>
      </c>
      <c r="K112" s="21">
        <f t="shared" si="54"/>
        <v>2030.95</v>
      </c>
      <c r="L112" s="21">
        <f t="shared" si="55"/>
        <v>9969.0499999999993</v>
      </c>
    </row>
    <row r="113" spans="1:12" x14ac:dyDescent="0.25">
      <c r="A113" s="55" t="s">
        <v>318</v>
      </c>
      <c r="B113" s="20" t="s">
        <v>116</v>
      </c>
      <c r="C113" s="20" t="s">
        <v>101</v>
      </c>
      <c r="D113" s="45" t="s">
        <v>274</v>
      </c>
      <c r="E113" s="45" t="s">
        <v>270</v>
      </c>
      <c r="F113" s="21">
        <v>12000</v>
      </c>
      <c r="G113" s="21">
        <f t="shared" si="52"/>
        <v>344.4</v>
      </c>
      <c r="H113" s="21">
        <f t="shared" si="53"/>
        <v>364.8</v>
      </c>
      <c r="I113" s="21">
        <v>0</v>
      </c>
      <c r="J113" s="21">
        <v>2671</v>
      </c>
      <c r="K113" s="21">
        <f t="shared" si="54"/>
        <v>3380.2</v>
      </c>
      <c r="L113" s="21">
        <f t="shared" si="55"/>
        <v>8619.7999999999993</v>
      </c>
    </row>
    <row r="114" spans="1:12" x14ac:dyDescent="0.25">
      <c r="A114" s="55" t="s">
        <v>320</v>
      </c>
      <c r="B114" s="20" t="s">
        <v>118</v>
      </c>
      <c r="C114" s="20" t="s">
        <v>119</v>
      </c>
      <c r="D114" s="45" t="s">
        <v>274</v>
      </c>
      <c r="E114" s="45" t="s">
        <v>271</v>
      </c>
      <c r="F114" s="21">
        <v>40000</v>
      </c>
      <c r="G114" s="21">
        <f t="shared" si="52"/>
        <v>1148</v>
      </c>
      <c r="H114" s="21">
        <f t="shared" si="53"/>
        <v>1216</v>
      </c>
      <c r="I114" s="21">
        <v>442.65</v>
      </c>
      <c r="J114" s="21">
        <v>25</v>
      </c>
      <c r="K114" s="21">
        <f t="shared" si="54"/>
        <v>2831.65</v>
      </c>
      <c r="L114" s="21">
        <f t="shared" si="55"/>
        <v>37168.35</v>
      </c>
    </row>
    <row r="115" spans="1:12" x14ac:dyDescent="0.25">
      <c r="A115" s="55" t="s">
        <v>321</v>
      </c>
      <c r="B115" s="20" t="s">
        <v>120</v>
      </c>
      <c r="C115" s="20" t="s">
        <v>114</v>
      </c>
      <c r="D115" s="45" t="s">
        <v>274</v>
      </c>
      <c r="E115" s="45" t="s">
        <v>271</v>
      </c>
      <c r="F115" s="21">
        <v>15000</v>
      </c>
      <c r="G115" s="21">
        <f t="shared" si="52"/>
        <v>430.5</v>
      </c>
      <c r="H115" s="21">
        <f t="shared" si="53"/>
        <v>456</v>
      </c>
      <c r="I115" s="21">
        <v>0</v>
      </c>
      <c r="J115" s="21">
        <v>125</v>
      </c>
      <c r="K115" s="21">
        <f t="shared" si="54"/>
        <v>1011.5</v>
      </c>
      <c r="L115" s="21">
        <f t="shared" si="55"/>
        <v>13988.5</v>
      </c>
    </row>
    <row r="116" spans="1:12" x14ac:dyDescent="0.25">
      <c r="A116" s="55" t="s">
        <v>322</v>
      </c>
      <c r="B116" s="20" t="s">
        <v>121</v>
      </c>
      <c r="C116" s="20" t="s">
        <v>122</v>
      </c>
      <c r="D116" s="45" t="s">
        <v>274</v>
      </c>
      <c r="E116" s="45" t="s">
        <v>271</v>
      </c>
      <c r="F116" s="21">
        <v>22000</v>
      </c>
      <c r="G116" s="21">
        <f t="shared" si="52"/>
        <v>631.4</v>
      </c>
      <c r="H116" s="21">
        <f t="shared" si="53"/>
        <v>668.8</v>
      </c>
      <c r="I116" s="21">
        <v>0</v>
      </c>
      <c r="J116" s="21">
        <v>2071</v>
      </c>
      <c r="K116" s="21">
        <f t="shared" si="54"/>
        <v>3371.2</v>
      </c>
      <c r="L116" s="21">
        <f t="shared" si="55"/>
        <v>18628.8</v>
      </c>
    </row>
    <row r="117" spans="1:12" x14ac:dyDescent="0.25">
      <c r="A117" s="55" t="s">
        <v>323</v>
      </c>
      <c r="B117" s="20" t="s">
        <v>123</v>
      </c>
      <c r="C117" s="20" t="s">
        <v>114</v>
      </c>
      <c r="D117" s="45" t="s">
        <v>274</v>
      </c>
      <c r="E117" s="45" t="s">
        <v>271</v>
      </c>
      <c r="F117" s="21">
        <v>20000</v>
      </c>
      <c r="G117" s="21">
        <f t="shared" si="52"/>
        <v>574</v>
      </c>
      <c r="H117" s="21">
        <f t="shared" si="53"/>
        <v>608</v>
      </c>
      <c r="I117" s="21">
        <v>0</v>
      </c>
      <c r="J117" s="21">
        <v>12076.89</v>
      </c>
      <c r="K117" s="21">
        <f t="shared" si="54"/>
        <v>13258.89</v>
      </c>
      <c r="L117" s="21">
        <f t="shared" si="55"/>
        <v>6741.1100000000006</v>
      </c>
    </row>
    <row r="118" spans="1:12" x14ac:dyDescent="0.25">
      <c r="A118" s="55" t="s">
        <v>324</v>
      </c>
      <c r="B118" s="20" t="s">
        <v>124</v>
      </c>
      <c r="C118" s="20" t="s">
        <v>74</v>
      </c>
      <c r="D118" s="45" t="s">
        <v>274</v>
      </c>
      <c r="E118" s="45" t="s">
        <v>271</v>
      </c>
      <c r="F118" s="21">
        <v>22000</v>
      </c>
      <c r="G118" s="21">
        <f t="shared" si="52"/>
        <v>631.4</v>
      </c>
      <c r="H118" s="21">
        <f t="shared" si="53"/>
        <v>668.8</v>
      </c>
      <c r="I118" s="21">
        <v>0</v>
      </c>
      <c r="J118" s="21">
        <v>2891</v>
      </c>
      <c r="K118" s="21">
        <f t="shared" si="54"/>
        <v>4191.2</v>
      </c>
      <c r="L118" s="21">
        <f t="shared" si="55"/>
        <v>17808.8</v>
      </c>
    </row>
    <row r="119" spans="1:12" x14ac:dyDescent="0.25">
      <c r="A119" s="55" t="s">
        <v>325</v>
      </c>
      <c r="B119" s="20" t="s">
        <v>125</v>
      </c>
      <c r="C119" s="20" t="s">
        <v>101</v>
      </c>
      <c r="D119" s="45" t="s">
        <v>274</v>
      </c>
      <c r="E119" s="45" t="s">
        <v>270</v>
      </c>
      <c r="F119" s="21">
        <v>12500</v>
      </c>
      <c r="G119" s="21">
        <f t="shared" si="52"/>
        <v>358.75</v>
      </c>
      <c r="H119" s="21">
        <f t="shared" si="53"/>
        <v>380</v>
      </c>
      <c r="I119" s="21">
        <v>0</v>
      </c>
      <c r="J119" s="21">
        <v>1071</v>
      </c>
      <c r="K119" s="21">
        <f t="shared" si="54"/>
        <v>1809.75</v>
      </c>
      <c r="L119" s="21">
        <f t="shared" si="55"/>
        <v>10690.25</v>
      </c>
    </row>
    <row r="120" spans="1:12" x14ac:dyDescent="0.25">
      <c r="A120" s="55" t="s">
        <v>326</v>
      </c>
      <c r="B120" s="20" t="s">
        <v>126</v>
      </c>
      <c r="C120" s="20" t="s">
        <v>101</v>
      </c>
      <c r="D120" s="45" t="s">
        <v>274</v>
      </c>
      <c r="E120" s="45" t="s">
        <v>270</v>
      </c>
      <c r="F120" s="21">
        <v>12500</v>
      </c>
      <c r="G120" s="21">
        <f t="shared" si="52"/>
        <v>358.75</v>
      </c>
      <c r="H120" s="21">
        <f t="shared" si="53"/>
        <v>380</v>
      </c>
      <c r="I120" s="21">
        <v>0</v>
      </c>
      <c r="J120" s="21">
        <v>125</v>
      </c>
      <c r="K120" s="21">
        <f t="shared" si="54"/>
        <v>863.75</v>
      </c>
      <c r="L120" s="21">
        <f t="shared" si="55"/>
        <v>11636.25</v>
      </c>
    </row>
    <row r="121" spans="1:12" x14ac:dyDescent="0.25">
      <c r="A121" s="55" t="s">
        <v>327</v>
      </c>
      <c r="B121" s="20" t="s">
        <v>127</v>
      </c>
      <c r="C121" s="20" t="s">
        <v>74</v>
      </c>
      <c r="D121" s="45" t="s">
        <v>274</v>
      </c>
      <c r="E121" s="45" t="s">
        <v>271</v>
      </c>
      <c r="F121" s="21">
        <v>20000</v>
      </c>
      <c r="G121" s="21">
        <f t="shared" si="52"/>
        <v>574</v>
      </c>
      <c r="H121" s="21">
        <f t="shared" si="53"/>
        <v>608</v>
      </c>
      <c r="I121" s="21">
        <v>0</v>
      </c>
      <c r="J121" s="21">
        <v>10748.78</v>
      </c>
      <c r="K121" s="21">
        <f t="shared" si="54"/>
        <v>11930.78</v>
      </c>
      <c r="L121" s="21">
        <f t="shared" si="55"/>
        <v>8069.2199999999993</v>
      </c>
    </row>
    <row r="122" spans="1:12" x14ac:dyDescent="0.25">
      <c r="A122" s="55" t="s">
        <v>307</v>
      </c>
      <c r="B122" s="20" t="s">
        <v>387</v>
      </c>
      <c r="C122" s="20" t="s">
        <v>388</v>
      </c>
      <c r="D122" s="45" t="s">
        <v>274</v>
      </c>
      <c r="E122" s="45" t="s">
        <v>271</v>
      </c>
      <c r="F122" s="21">
        <v>25000</v>
      </c>
      <c r="G122" s="21">
        <f t="shared" si="52"/>
        <v>717.5</v>
      </c>
      <c r="H122" s="21">
        <f t="shared" si="53"/>
        <v>760</v>
      </c>
      <c r="I122" s="21">
        <v>0</v>
      </c>
      <c r="J122" s="21">
        <v>4085.05</v>
      </c>
      <c r="K122" s="21">
        <f t="shared" ref="K122:K127" si="56">+G122+H122+I122+J122</f>
        <v>5562.55</v>
      </c>
      <c r="L122" s="21">
        <f t="shared" si="55"/>
        <v>19437.45</v>
      </c>
    </row>
    <row r="123" spans="1:12" x14ac:dyDescent="0.25">
      <c r="A123" s="55" t="s">
        <v>395</v>
      </c>
      <c r="B123" s="20" t="s">
        <v>389</v>
      </c>
      <c r="C123" s="20" t="s">
        <v>101</v>
      </c>
      <c r="D123" s="45" t="s">
        <v>274</v>
      </c>
      <c r="E123" s="45" t="s">
        <v>271</v>
      </c>
      <c r="F123" s="21">
        <v>15400</v>
      </c>
      <c r="G123" s="21">
        <f t="shared" si="52"/>
        <v>441.98</v>
      </c>
      <c r="H123" s="21">
        <f t="shared" si="53"/>
        <v>468.16</v>
      </c>
      <c r="I123" s="21">
        <v>0</v>
      </c>
      <c r="J123" s="21">
        <v>1171</v>
      </c>
      <c r="K123" s="21">
        <f t="shared" si="56"/>
        <v>2081.1400000000003</v>
      </c>
      <c r="L123" s="21">
        <f t="shared" si="55"/>
        <v>13318.86</v>
      </c>
    </row>
    <row r="124" spans="1:12" x14ac:dyDescent="0.25">
      <c r="A124" s="40">
        <v>731</v>
      </c>
      <c r="B124" s="20" t="s">
        <v>390</v>
      </c>
      <c r="C124" s="20" t="s">
        <v>101</v>
      </c>
      <c r="D124" s="45" t="s">
        <v>274</v>
      </c>
      <c r="E124" s="45" t="s">
        <v>270</v>
      </c>
      <c r="F124" s="21">
        <v>12500</v>
      </c>
      <c r="G124" s="21">
        <f t="shared" si="52"/>
        <v>358.75</v>
      </c>
      <c r="H124" s="21">
        <f t="shared" si="53"/>
        <v>380</v>
      </c>
      <c r="I124" s="21">
        <v>0</v>
      </c>
      <c r="J124" s="21">
        <v>25</v>
      </c>
      <c r="K124" s="21">
        <f t="shared" si="56"/>
        <v>763.75</v>
      </c>
      <c r="L124" s="21">
        <f t="shared" si="55"/>
        <v>11736.25</v>
      </c>
    </row>
    <row r="125" spans="1:12" x14ac:dyDescent="0.25">
      <c r="A125" s="55" t="s">
        <v>393</v>
      </c>
      <c r="B125" s="20" t="s">
        <v>391</v>
      </c>
      <c r="C125" s="20" t="s">
        <v>388</v>
      </c>
      <c r="D125" s="45" t="s">
        <v>274</v>
      </c>
      <c r="E125" s="45" t="s">
        <v>271</v>
      </c>
      <c r="F125" s="21">
        <v>18700</v>
      </c>
      <c r="G125" s="21">
        <f t="shared" si="52"/>
        <v>536.68999999999994</v>
      </c>
      <c r="H125" s="21">
        <f t="shared" si="53"/>
        <v>568.48</v>
      </c>
      <c r="I125" s="21">
        <v>0</v>
      </c>
      <c r="J125" s="21">
        <v>25</v>
      </c>
      <c r="K125" s="21">
        <f t="shared" si="56"/>
        <v>1130.17</v>
      </c>
      <c r="L125" s="21">
        <f t="shared" si="55"/>
        <v>17569.830000000002</v>
      </c>
    </row>
    <row r="126" spans="1:12" x14ac:dyDescent="0.25">
      <c r="A126" s="55" t="s">
        <v>394</v>
      </c>
      <c r="B126" s="20" t="s">
        <v>392</v>
      </c>
      <c r="C126" s="20" t="s">
        <v>101</v>
      </c>
      <c r="D126" s="45" t="s">
        <v>274</v>
      </c>
      <c r="E126" s="45" t="s">
        <v>271</v>
      </c>
      <c r="F126" s="21">
        <v>12500</v>
      </c>
      <c r="G126" s="21">
        <f t="shared" si="52"/>
        <v>358.75</v>
      </c>
      <c r="H126" s="21">
        <f t="shared" si="53"/>
        <v>380</v>
      </c>
      <c r="I126" s="21">
        <v>0</v>
      </c>
      <c r="J126" s="21">
        <v>25</v>
      </c>
      <c r="K126" s="21">
        <f t="shared" si="56"/>
        <v>763.75</v>
      </c>
      <c r="L126" s="21">
        <f t="shared" si="55"/>
        <v>11736.25</v>
      </c>
    </row>
    <row r="127" spans="1:12" x14ac:dyDescent="0.25">
      <c r="A127" s="55" t="s">
        <v>398</v>
      </c>
      <c r="B127" s="20" t="s">
        <v>397</v>
      </c>
      <c r="C127" s="20" t="s">
        <v>101</v>
      </c>
      <c r="D127" s="45" t="s">
        <v>274</v>
      </c>
      <c r="E127" s="45" t="s">
        <v>270</v>
      </c>
      <c r="F127" s="21">
        <v>15400</v>
      </c>
      <c r="G127" s="21">
        <f t="shared" si="52"/>
        <v>441.98</v>
      </c>
      <c r="H127" s="21">
        <f t="shared" si="53"/>
        <v>468.16</v>
      </c>
      <c r="I127" s="21">
        <v>0</v>
      </c>
      <c r="J127" s="21">
        <v>165</v>
      </c>
      <c r="K127" s="21">
        <f t="shared" si="56"/>
        <v>1075.1400000000001</v>
      </c>
      <c r="L127" s="21">
        <f t="shared" si="55"/>
        <v>14324.86</v>
      </c>
    </row>
    <row r="128" spans="1:12" x14ac:dyDescent="0.25">
      <c r="A128" s="22"/>
      <c r="B128" s="22" t="s">
        <v>15</v>
      </c>
      <c r="C128" s="22">
        <f>+COUNTA(C104:C127)</f>
        <v>24</v>
      </c>
      <c r="D128" s="41"/>
      <c r="E128" s="41"/>
      <c r="F128" s="23">
        <f>SUM(F104:F127)</f>
        <v>445950</v>
      </c>
      <c r="G128" s="23">
        <f>SUM(G104:G127)</f>
        <v>12798.764999999998</v>
      </c>
      <c r="H128" s="23">
        <f>SUM(H104:H127)</f>
        <v>13556.88</v>
      </c>
      <c r="I128" s="23">
        <f>SUM(I104:I121)</f>
        <v>442.65</v>
      </c>
      <c r="J128" s="23">
        <f>SUM(J104:J127)</f>
        <v>99670.43</v>
      </c>
      <c r="K128" s="23">
        <f>SUM(K104:K127)</f>
        <v>126468.72499999998</v>
      </c>
      <c r="L128" s="23">
        <f>SUM(L104:L127)</f>
        <v>319481.27</v>
      </c>
    </row>
    <row r="129" spans="1:12" ht="15.75" thickBot="1" x14ac:dyDescent="0.3">
      <c r="D129" s="42"/>
      <c r="E129" s="42"/>
    </row>
    <row r="130" spans="1:12" ht="15.75" thickBot="1" x14ac:dyDescent="0.3">
      <c r="A130" s="56" t="s">
        <v>128</v>
      </c>
      <c r="B130" s="18"/>
      <c r="C130" s="18"/>
      <c r="D130" s="43"/>
      <c r="E130" s="43"/>
      <c r="F130" s="18"/>
      <c r="G130" s="18"/>
      <c r="H130" s="18"/>
      <c r="I130" s="18"/>
      <c r="J130" s="18"/>
      <c r="K130" s="18"/>
      <c r="L130" s="19"/>
    </row>
    <row r="131" spans="1:12" x14ac:dyDescent="0.25">
      <c r="A131" s="39">
        <v>283</v>
      </c>
      <c r="B131" s="20" t="s">
        <v>129</v>
      </c>
      <c r="C131" s="20" t="s">
        <v>130</v>
      </c>
      <c r="D131" s="45" t="s">
        <v>275</v>
      </c>
      <c r="E131" s="45" t="s">
        <v>271</v>
      </c>
      <c r="F131" s="21">
        <v>35000</v>
      </c>
      <c r="G131" s="21">
        <f>+F131*2.87%</f>
        <v>1004.5</v>
      </c>
      <c r="H131" s="21">
        <f>+F131*3.04%</f>
        <v>1064</v>
      </c>
      <c r="I131" s="21">
        <v>0</v>
      </c>
      <c r="J131" s="21">
        <v>6278.67</v>
      </c>
      <c r="K131" s="21">
        <f>+G131+H131+I131+J131</f>
        <v>8347.17</v>
      </c>
      <c r="L131" s="21">
        <f>+F131-K131</f>
        <v>26652.83</v>
      </c>
    </row>
    <row r="132" spans="1:12" x14ac:dyDescent="0.25">
      <c r="A132" s="39">
        <v>725</v>
      </c>
      <c r="B132" s="20" t="s">
        <v>382</v>
      </c>
      <c r="C132" s="20" t="s">
        <v>4</v>
      </c>
      <c r="D132" s="45" t="s">
        <v>275</v>
      </c>
      <c r="E132" s="45" t="s">
        <v>270</v>
      </c>
      <c r="F132" s="21">
        <v>25000</v>
      </c>
      <c r="G132" s="21">
        <f>+F132*2.87%</f>
        <v>717.5</v>
      </c>
      <c r="H132" s="21">
        <f>+F132*3.04%</f>
        <v>760</v>
      </c>
      <c r="I132" s="21">
        <v>0</v>
      </c>
      <c r="J132" s="21">
        <v>25</v>
      </c>
      <c r="K132" s="21">
        <f>+G132+H132+I132+J132</f>
        <v>1502.5</v>
      </c>
      <c r="L132" s="21">
        <f>+F132-K132</f>
        <v>23497.5</v>
      </c>
    </row>
    <row r="133" spans="1:12" x14ac:dyDescent="0.25">
      <c r="A133" s="22"/>
      <c r="B133" s="22" t="s">
        <v>15</v>
      </c>
      <c r="C133" s="22">
        <f>+COUNTA(C131:C132)</f>
        <v>2</v>
      </c>
      <c r="D133" s="41"/>
      <c r="E133" s="41"/>
      <c r="F133" s="23">
        <f>SUM(F131:F132)</f>
        <v>60000</v>
      </c>
      <c r="G133" s="23">
        <f>SUM(G131:G132)</f>
        <v>1722</v>
      </c>
      <c r="H133" s="23">
        <f>SUM(H131:H132)</f>
        <v>1824</v>
      </c>
      <c r="I133" s="23">
        <f t="shared" ref="I133" si="57">SUM(I131)</f>
        <v>0</v>
      </c>
      <c r="J133" s="23">
        <f>SUM(J131:J132)</f>
        <v>6303.67</v>
      </c>
      <c r="K133" s="23">
        <f>SUM(K131:K132)</f>
        <v>9849.67</v>
      </c>
      <c r="L133" s="23">
        <f>SUM(L131:L132)</f>
        <v>50150.33</v>
      </c>
    </row>
    <row r="134" spans="1:12" ht="15.75" thickBot="1" x14ac:dyDescent="0.3">
      <c r="D134" s="42"/>
      <c r="E134" s="42"/>
    </row>
    <row r="135" spans="1:12" ht="16.5" thickBot="1" x14ac:dyDescent="0.3">
      <c r="A135" s="3"/>
      <c r="B135" s="4"/>
      <c r="C135" s="4"/>
      <c r="D135" s="3"/>
      <c r="E135" s="3"/>
      <c r="F135" s="5"/>
      <c r="G135" s="63" t="s">
        <v>254</v>
      </c>
      <c r="H135" s="63"/>
      <c r="I135" s="6"/>
      <c r="J135" s="6"/>
      <c r="K135" s="6"/>
      <c r="L135" s="6"/>
    </row>
    <row r="136" spans="1:12" ht="48" thickBot="1" x14ac:dyDescent="0.3">
      <c r="A136" s="11" t="s">
        <v>255</v>
      </c>
      <c r="B136" s="14" t="s">
        <v>256</v>
      </c>
      <c r="C136" s="14" t="s">
        <v>257</v>
      </c>
      <c r="D136" s="38" t="s">
        <v>258</v>
      </c>
      <c r="E136" s="38"/>
      <c r="F136" s="14" t="s">
        <v>0</v>
      </c>
      <c r="G136" s="14" t="s">
        <v>259</v>
      </c>
      <c r="H136" s="14" t="s">
        <v>260</v>
      </c>
      <c r="I136" s="17" t="s">
        <v>261</v>
      </c>
      <c r="J136" s="17" t="s">
        <v>262</v>
      </c>
      <c r="K136" s="17" t="s">
        <v>263</v>
      </c>
      <c r="L136" s="17" t="s">
        <v>264</v>
      </c>
    </row>
    <row r="137" spans="1:12" s="7" customFormat="1" ht="30" customHeight="1" thickBot="1" x14ac:dyDescent="0.3">
      <c r="A137" s="56" t="s">
        <v>251</v>
      </c>
      <c r="B137" s="18"/>
      <c r="C137" s="18"/>
      <c r="D137" s="43"/>
      <c r="E137" s="43"/>
      <c r="F137" s="18"/>
      <c r="G137" s="18"/>
      <c r="H137" s="18"/>
      <c r="I137" s="18"/>
      <c r="J137" s="18"/>
      <c r="K137" s="18"/>
      <c r="L137" s="18"/>
    </row>
    <row r="138" spans="1:12" s="9" customFormat="1" ht="30" customHeight="1" x14ac:dyDescent="0.25">
      <c r="A138" s="55" t="s">
        <v>357</v>
      </c>
      <c r="B138" s="20" t="s">
        <v>131</v>
      </c>
      <c r="C138" s="20" t="s">
        <v>132</v>
      </c>
      <c r="D138" s="45" t="s">
        <v>275</v>
      </c>
      <c r="E138" s="45" t="s">
        <v>270</v>
      </c>
      <c r="F138" s="21">
        <v>120000</v>
      </c>
      <c r="G138" s="21">
        <f>+F138*2.87%</f>
        <v>3444</v>
      </c>
      <c r="H138" s="21">
        <f>+F138*3.04%</f>
        <v>3648</v>
      </c>
      <c r="I138" s="21">
        <v>16809.87</v>
      </c>
      <c r="J138" s="21">
        <v>13043.3</v>
      </c>
      <c r="K138" s="21">
        <f>+G138+H138+I138+J138</f>
        <v>36945.17</v>
      </c>
      <c r="L138" s="21">
        <f>+F138-K138</f>
        <v>83054.83</v>
      </c>
    </row>
    <row r="139" spans="1:12" x14ac:dyDescent="0.25">
      <c r="A139" s="55" t="s">
        <v>358</v>
      </c>
      <c r="B139" s="20" t="s">
        <v>133</v>
      </c>
      <c r="C139" s="20" t="s">
        <v>4</v>
      </c>
      <c r="D139" s="45" t="s">
        <v>275</v>
      </c>
      <c r="E139" s="45" t="s">
        <v>270</v>
      </c>
      <c r="F139" s="21">
        <v>31500</v>
      </c>
      <c r="G139" s="21">
        <f>+F139*2.87%</f>
        <v>904.05</v>
      </c>
      <c r="H139" s="21">
        <f>+F139*3.04%</f>
        <v>957.6</v>
      </c>
      <c r="I139" s="21">
        <v>0</v>
      </c>
      <c r="J139" s="21">
        <v>1166</v>
      </c>
      <c r="K139" s="21">
        <f>+G139+H139+I139+J139</f>
        <v>3027.65</v>
      </c>
      <c r="L139" s="21">
        <f>+F139-K139</f>
        <v>28472.35</v>
      </c>
    </row>
    <row r="140" spans="1:12" x14ac:dyDescent="0.25">
      <c r="A140" s="22"/>
      <c r="B140" s="22" t="s">
        <v>15</v>
      </c>
      <c r="C140" s="22">
        <f>+COUNTA(C138:C139)</f>
        <v>2</v>
      </c>
      <c r="D140" s="41"/>
      <c r="E140" s="41"/>
      <c r="F140" s="23">
        <f>SUM(F138:F139)</f>
        <v>151500</v>
      </c>
      <c r="G140" s="23">
        <f t="shared" ref="G140:L140" si="58">SUM(G138:G139)</f>
        <v>4348.05</v>
      </c>
      <c r="H140" s="23">
        <f t="shared" si="58"/>
        <v>4605.6000000000004</v>
      </c>
      <c r="I140" s="23">
        <f t="shared" si="58"/>
        <v>16809.87</v>
      </c>
      <c r="J140" s="23">
        <f t="shared" si="58"/>
        <v>14209.3</v>
      </c>
      <c r="K140" s="23">
        <f t="shared" si="58"/>
        <v>39972.82</v>
      </c>
      <c r="L140" s="23">
        <f t="shared" si="58"/>
        <v>111527.18</v>
      </c>
    </row>
    <row r="141" spans="1:12" ht="15.75" thickBot="1" x14ac:dyDescent="0.3">
      <c r="D141" s="42"/>
      <c r="E141" s="42"/>
    </row>
    <row r="142" spans="1:12" ht="15.75" thickBot="1" x14ac:dyDescent="0.3">
      <c r="A142" s="56" t="s">
        <v>134</v>
      </c>
      <c r="B142" s="18"/>
      <c r="C142" s="18"/>
      <c r="D142" s="43"/>
      <c r="E142" s="43"/>
      <c r="F142" s="18"/>
      <c r="G142" s="18"/>
      <c r="H142" s="18"/>
      <c r="I142" s="18"/>
      <c r="J142" s="18"/>
      <c r="K142" s="18"/>
      <c r="L142" s="19"/>
    </row>
    <row r="143" spans="1:12" x14ac:dyDescent="0.25">
      <c r="A143" s="55" t="s">
        <v>338</v>
      </c>
      <c r="B143" s="20" t="s">
        <v>135</v>
      </c>
      <c r="C143" s="20" t="s">
        <v>136</v>
      </c>
      <c r="D143" s="45" t="s">
        <v>272</v>
      </c>
      <c r="E143" s="45" t="s">
        <v>270</v>
      </c>
      <c r="F143" s="21">
        <v>70000</v>
      </c>
      <c r="G143" s="21">
        <f>+F143*2.87%</f>
        <v>2009</v>
      </c>
      <c r="H143" s="21">
        <f>+F143*3.04%</f>
        <v>2128</v>
      </c>
      <c r="I143" s="21">
        <v>5368.48</v>
      </c>
      <c r="J143" s="21">
        <v>39579.94</v>
      </c>
      <c r="K143" s="21">
        <f>+G143+H143+I143+J143</f>
        <v>49085.42</v>
      </c>
      <c r="L143" s="21">
        <f>+F143-K143</f>
        <v>20914.580000000002</v>
      </c>
    </row>
    <row r="144" spans="1:12" x14ac:dyDescent="0.25">
      <c r="A144" s="22"/>
      <c r="B144" s="22" t="s">
        <v>15</v>
      </c>
      <c r="C144" s="22">
        <f>+COUNTA(C143)</f>
        <v>1</v>
      </c>
      <c r="D144" s="41"/>
      <c r="E144" s="41"/>
      <c r="F144" s="23">
        <f>SUM(F143)</f>
        <v>70000</v>
      </c>
      <c r="G144" s="23">
        <f t="shared" ref="G144:L144" si="59">SUM(G143)</f>
        <v>2009</v>
      </c>
      <c r="H144" s="23">
        <f t="shared" si="59"/>
        <v>2128</v>
      </c>
      <c r="I144" s="23">
        <f t="shared" si="59"/>
        <v>5368.48</v>
      </c>
      <c r="J144" s="23">
        <f t="shared" si="59"/>
        <v>39579.94</v>
      </c>
      <c r="K144" s="23">
        <f t="shared" si="59"/>
        <v>49085.42</v>
      </c>
      <c r="L144" s="23">
        <f t="shared" si="59"/>
        <v>20914.580000000002</v>
      </c>
    </row>
    <row r="145" spans="1:12" ht="15.75" thickBot="1" x14ac:dyDescent="0.3">
      <c r="D145" s="42"/>
      <c r="E145" s="42"/>
    </row>
    <row r="146" spans="1:12" ht="15.75" thickBot="1" x14ac:dyDescent="0.3">
      <c r="A146" s="56" t="s">
        <v>137</v>
      </c>
      <c r="B146" s="18"/>
      <c r="C146" s="18"/>
      <c r="D146" s="43"/>
      <c r="E146" s="43"/>
      <c r="F146" s="18"/>
      <c r="G146" s="18"/>
      <c r="H146" s="18"/>
      <c r="I146" s="18"/>
      <c r="J146" s="18"/>
      <c r="K146" s="18"/>
      <c r="L146" s="19"/>
    </row>
    <row r="147" spans="1:12" x14ac:dyDescent="0.25">
      <c r="A147" s="39">
        <v>215</v>
      </c>
      <c r="B147" s="20" t="s">
        <v>138</v>
      </c>
      <c r="C147" s="20" t="s">
        <v>139</v>
      </c>
      <c r="D147" s="45" t="s">
        <v>275</v>
      </c>
      <c r="E147" s="45" t="s">
        <v>270</v>
      </c>
      <c r="F147" s="21">
        <v>50000</v>
      </c>
      <c r="G147" s="21">
        <f>+F147*2.87%</f>
        <v>1435</v>
      </c>
      <c r="H147" s="21">
        <f>+F147*3.04%</f>
        <v>1520</v>
      </c>
      <c r="I147" s="21">
        <v>1854</v>
      </c>
      <c r="J147" s="21">
        <v>11825.53</v>
      </c>
      <c r="K147" s="21">
        <f>+G147+H147+I147+J147</f>
        <v>16634.53</v>
      </c>
      <c r="L147" s="21">
        <f>+F147-K147</f>
        <v>33365.47</v>
      </c>
    </row>
    <row r="148" spans="1:12" x14ac:dyDescent="0.25">
      <c r="A148" s="39">
        <v>334</v>
      </c>
      <c r="B148" s="20" t="s">
        <v>140</v>
      </c>
      <c r="C148" s="20" t="s">
        <v>141</v>
      </c>
      <c r="D148" s="45" t="s">
        <v>275</v>
      </c>
      <c r="E148" s="45" t="s">
        <v>271</v>
      </c>
      <c r="F148" s="21">
        <v>19800</v>
      </c>
      <c r="G148" s="21">
        <f t="shared" ref="G148:G151" si="60">+F148*2.87%</f>
        <v>568.26</v>
      </c>
      <c r="H148" s="21">
        <f t="shared" ref="H148:H151" si="61">+F148*3.04%</f>
        <v>601.91999999999996</v>
      </c>
      <c r="I148" s="21">
        <v>0</v>
      </c>
      <c r="J148" s="21">
        <v>125</v>
      </c>
      <c r="K148" s="21">
        <f t="shared" ref="K148:K151" si="62">+G148+H148+I148+J148</f>
        <v>1295.1799999999998</v>
      </c>
      <c r="L148" s="21">
        <f t="shared" ref="L148:L151" si="63">+F148-K148</f>
        <v>18504.82</v>
      </c>
    </row>
    <row r="149" spans="1:12" x14ac:dyDescent="0.25">
      <c r="A149" s="39">
        <v>553</v>
      </c>
      <c r="B149" s="20" t="s">
        <v>142</v>
      </c>
      <c r="C149" s="20" t="s">
        <v>143</v>
      </c>
      <c r="D149" s="45" t="s">
        <v>275</v>
      </c>
      <c r="E149" s="45" t="s">
        <v>271</v>
      </c>
      <c r="F149" s="21">
        <v>19800</v>
      </c>
      <c r="G149" s="21">
        <f t="shared" si="60"/>
        <v>568.26</v>
      </c>
      <c r="H149" s="21">
        <f t="shared" si="61"/>
        <v>601.91999999999996</v>
      </c>
      <c r="I149" s="21">
        <v>0</v>
      </c>
      <c r="J149" s="21">
        <v>8326.6299999999992</v>
      </c>
      <c r="K149" s="21">
        <f t="shared" si="62"/>
        <v>9496.81</v>
      </c>
      <c r="L149" s="21">
        <f t="shared" si="63"/>
        <v>10303.19</v>
      </c>
    </row>
    <row r="150" spans="1:12" x14ac:dyDescent="0.25">
      <c r="A150" s="39">
        <v>647</v>
      </c>
      <c r="B150" s="20" t="s">
        <v>144</v>
      </c>
      <c r="C150" s="20" t="s">
        <v>141</v>
      </c>
      <c r="D150" s="45" t="s">
        <v>275</v>
      </c>
      <c r="E150" s="45" t="s">
        <v>271</v>
      </c>
      <c r="F150" s="21">
        <v>19800</v>
      </c>
      <c r="G150" s="21">
        <f t="shared" si="60"/>
        <v>568.26</v>
      </c>
      <c r="H150" s="21">
        <f t="shared" si="61"/>
        <v>601.91999999999996</v>
      </c>
      <c r="I150" s="21">
        <v>0</v>
      </c>
      <c r="J150" s="21">
        <v>200</v>
      </c>
      <c r="K150" s="21">
        <f t="shared" si="62"/>
        <v>1370.1799999999998</v>
      </c>
      <c r="L150" s="21">
        <f t="shared" si="63"/>
        <v>18429.82</v>
      </c>
    </row>
    <row r="151" spans="1:12" x14ac:dyDescent="0.25">
      <c r="A151" s="39">
        <v>604</v>
      </c>
      <c r="B151" s="20" t="s">
        <v>145</v>
      </c>
      <c r="C151" s="20" t="s">
        <v>141</v>
      </c>
      <c r="D151" s="45" t="s">
        <v>275</v>
      </c>
      <c r="E151" s="45" t="s">
        <v>271</v>
      </c>
      <c r="F151" s="21">
        <v>19800</v>
      </c>
      <c r="G151" s="21">
        <f t="shared" si="60"/>
        <v>568.26</v>
      </c>
      <c r="H151" s="21">
        <f t="shared" si="61"/>
        <v>601.91999999999996</v>
      </c>
      <c r="I151" s="21">
        <v>0</v>
      </c>
      <c r="J151" s="21">
        <v>11953.07</v>
      </c>
      <c r="K151" s="21">
        <f t="shared" si="62"/>
        <v>13123.25</v>
      </c>
      <c r="L151" s="21">
        <f t="shared" si="63"/>
        <v>6676.75</v>
      </c>
    </row>
    <row r="152" spans="1:12" x14ac:dyDescent="0.25">
      <c r="A152" s="22"/>
      <c r="B152" s="22" t="s">
        <v>15</v>
      </c>
      <c r="C152" s="22">
        <f>+COUNTA(C147:C151)</f>
        <v>5</v>
      </c>
      <c r="D152" s="41"/>
      <c r="E152" s="41"/>
      <c r="F152" s="23">
        <f>SUM(F147:F151)</f>
        <v>129200</v>
      </c>
      <c r="G152" s="23">
        <f t="shared" ref="G152:L152" si="64">SUM(G147:G151)</f>
        <v>3708.04</v>
      </c>
      <c r="H152" s="23">
        <f t="shared" si="64"/>
        <v>3927.6800000000003</v>
      </c>
      <c r="I152" s="23">
        <f t="shared" si="64"/>
        <v>1854</v>
      </c>
      <c r="J152" s="23">
        <f t="shared" si="64"/>
        <v>32430.23</v>
      </c>
      <c r="K152" s="23">
        <f t="shared" si="64"/>
        <v>41919.949999999997</v>
      </c>
      <c r="L152" s="23">
        <f t="shared" si="64"/>
        <v>87280.05</v>
      </c>
    </row>
    <row r="153" spans="1:12" ht="15.75" thickBot="1" x14ac:dyDescent="0.3">
      <c r="D153" s="42"/>
      <c r="E153" s="42"/>
    </row>
    <row r="154" spans="1:12" ht="15.75" thickBot="1" x14ac:dyDescent="0.3">
      <c r="A154" s="56" t="s">
        <v>146</v>
      </c>
      <c r="B154" s="18"/>
      <c r="C154" s="18"/>
      <c r="D154" s="43"/>
      <c r="E154" s="43"/>
      <c r="F154" s="18"/>
      <c r="G154" s="18"/>
      <c r="H154" s="18"/>
      <c r="I154" s="18"/>
      <c r="J154" s="18"/>
      <c r="K154" s="18"/>
      <c r="L154" s="19"/>
    </row>
    <row r="155" spans="1:12" x14ac:dyDescent="0.25">
      <c r="A155" s="39">
        <v>122</v>
      </c>
      <c r="B155" s="20" t="s">
        <v>147</v>
      </c>
      <c r="C155" s="20" t="s">
        <v>148</v>
      </c>
      <c r="D155" s="45" t="s">
        <v>275</v>
      </c>
      <c r="E155" s="45" t="s">
        <v>271</v>
      </c>
      <c r="F155" s="21">
        <v>35000</v>
      </c>
      <c r="G155" s="21">
        <f>+F155*2.87%</f>
        <v>1004.5</v>
      </c>
      <c r="H155" s="21">
        <f>+F155*3.04%</f>
        <v>1064</v>
      </c>
      <c r="I155" s="21">
        <v>0</v>
      </c>
      <c r="J155" s="21">
        <v>18893.87</v>
      </c>
      <c r="K155" s="21">
        <f>+G155+H155+I155+J155</f>
        <v>20962.37</v>
      </c>
      <c r="L155" s="21">
        <f>+F155-K155</f>
        <v>14037.630000000001</v>
      </c>
    </row>
    <row r="156" spans="1:12" x14ac:dyDescent="0.25">
      <c r="A156" s="39">
        <v>269</v>
      </c>
      <c r="B156" s="20" t="s">
        <v>149</v>
      </c>
      <c r="C156" s="20" t="s">
        <v>150</v>
      </c>
      <c r="D156" s="45" t="s">
        <v>275</v>
      </c>
      <c r="E156" s="45" t="s">
        <v>270</v>
      </c>
      <c r="F156" s="21">
        <v>21450</v>
      </c>
      <c r="G156" s="21">
        <f t="shared" ref="G156:G157" si="65">+F156*2.87%</f>
        <v>615.61500000000001</v>
      </c>
      <c r="H156" s="21">
        <f t="shared" ref="H156:H157" si="66">+F156*3.04%</f>
        <v>652.08000000000004</v>
      </c>
      <c r="I156" s="21">
        <v>0</v>
      </c>
      <c r="J156" s="21">
        <v>9192.8799999999992</v>
      </c>
      <c r="K156" s="21">
        <f t="shared" ref="K156:K157" si="67">+G156+H156+I156+J156</f>
        <v>10460.574999999999</v>
      </c>
      <c r="L156" s="21">
        <v>10989.42</v>
      </c>
    </row>
    <row r="157" spans="1:12" x14ac:dyDescent="0.25">
      <c r="A157" s="39">
        <v>696</v>
      </c>
      <c r="B157" s="20" t="s">
        <v>151</v>
      </c>
      <c r="C157" s="20" t="s">
        <v>152</v>
      </c>
      <c r="D157" s="45" t="s">
        <v>275</v>
      </c>
      <c r="E157" s="45" t="s">
        <v>271</v>
      </c>
      <c r="F157" s="21">
        <v>21450</v>
      </c>
      <c r="G157" s="21">
        <f t="shared" si="65"/>
        <v>615.61500000000001</v>
      </c>
      <c r="H157" s="21">
        <f t="shared" si="66"/>
        <v>652.08000000000004</v>
      </c>
      <c r="I157" s="21">
        <v>0</v>
      </c>
      <c r="J157" s="21">
        <v>125</v>
      </c>
      <c r="K157" s="21">
        <f t="shared" si="67"/>
        <v>1392.6950000000002</v>
      </c>
      <c r="L157" s="21">
        <v>20057.3</v>
      </c>
    </row>
    <row r="158" spans="1:12" x14ac:dyDescent="0.25">
      <c r="A158" s="22"/>
      <c r="B158" s="22" t="s">
        <v>15</v>
      </c>
      <c r="C158" s="22">
        <f>+COUNTA(C155:C157)</f>
        <v>3</v>
      </c>
      <c r="D158" s="46"/>
      <c r="E158" s="46"/>
      <c r="F158" s="27">
        <f t="shared" ref="F158:L158" si="68">SUM(F155:F157)</f>
        <v>77900</v>
      </c>
      <c r="G158" s="27">
        <f t="shared" si="68"/>
        <v>2235.73</v>
      </c>
      <c r="H158" s="27">
        <f t="shared" si="68"/>
        <v>2368.16</v>
      </c>
      <c r="I158" s="27">
        <f t="shared" si="68"/>
        <v>0</v>
      </c>
      <c r="J158" s="27">
        <f t="shared" si="68"/>
        <v>28211.75</v>
      </c>
      <c r="K158" s="27">
        <f t="shared" si="68"/>
        <v>32815.64</v>
      </c>
      <c r="L158" s="27">
        <f t="shared" si="68"/>
        <v>45084.350000000006</v>
      </c>
    </row>
    <row r="159" spans="1:12" ht="15.75" thickBot="1" x14ac:dyDescent="0.3">
      <c r="D159" s="42"/>
      <c r="E159" s="42"/>
    </row>
    <row r="160" spans="1:12" ht="15.75" thickBot="1" x14ac:dyDescent="0.3">
      <c r="A160" s="56" t="s">
        <v>153</v>
      </c>
      <c r="B160" s="18"/>
      <c r="C160" s="18"/>
      <c r="D160" s="43"/>
      <c r="E160" s="43"/>
      <c r="F160" s="18"/>
      <c r="G160" s="18"/>
      <c r="H160" s="18"/>
      <c r="I160" s="18"/>
      <c r="J160" s="18"/>
      <c r="K160" s="18"/>
      <c r="L160" s="19"/>
    </row>
    <row r="161" spans="1:12" x14ac:dyDescent="0.25">
      <c r="A161" s="55" t="s">
        <v>285</v>
      </c>
      <c r="B161" s="20" t="s">
        <v>154</v>
      </c>
      <c r="C161" s="20" t="s">
        <v>155</v>
      </c>
      <c r="D161" s="45" t="s">
        <v>272</v>
      </c>
      <c r="E161" s="45" t="s">
        <v>271</v>
      </c>
      <c r="F161" s="21">
        <v>70000</v>
      </c>
      <c r="G161" s="21">
        <f>+F161*2.87%</f>
        <v>2009</v>
      </c>
      <c r="H161" s="21">
        <f>+F161*3.04%</f>
        <v>2128</v>
      </c>
      <c r="I161" s="21">
        <v>5368.48</v>
      </c>
      <c r="J161" s="21">
        <v>27945.29</v>
      </c>
      <c r="K161" s="21">
        <f>+G161+H161+I161+J161</f>
        <v>37450.770000000004</v>
      </c>
      <c r="L161" s="21">
        <f>+F161-K161</f>
        <v>32549.229999999996</v>
      </c>
    </row>
    <row r="162" spans="1:12" x14ac:dyDescent="0.25">
      <c r="A162" s="22"/>
      <c r="B162" s="22" t="s">
        <v>15</v>
      </c>
      <c r="C162" s="22">
        <f>+COUNTA(C161)</f>
        <v>1</v>
      </c>
      <c r="D162" s="41"/>
      <c r="E162" s="41"/>
      <c r="F162" s="23">
        <f>SUM(F161)</f>
        <v>70000</v>
      </c>
      <c r="G162" s="23">
        <f t="shared" ref="G162:L162" si="69">SUM(G161)</f>
        <v>2009</v>
      </c>
      <c r="H162" s="23">
        <f t="shared" si="69"/>
        <v>2128</v>
      </c>
      <c r="I162" s="23">
        <f t="shared" si="69"/>
        <v>5368.48</v>
      </c>
      <c r="J162" s="23">
        <f t="shared" si="69"/>
        <v>27945.29</v>
      </c>
      <c r="K162" s="23">
        <f t="shared" si="69"/>
        <v>37450.770000000004</v>
      </c>
      <c r="L162" s="23">
        <f t="shared" si="69"/>
        <v>32549.229999999996</v>
      </c>
    </row>
    <row r="163" spans="1:12" ht="15.75" thickBot="1" x14ac:dyDescent="0.3">
      <c r="D163" s="42"/>
      <c r="E163" s="42"/>
    </row>
    <row r="164" spans="1:12" ht="15.75" thickBot="1" x14ac:dyDescent="0.3">
      <c r="A164" s="56" t="s">
        <v>156</v>
      </c>
      <c r="B164" s="18"/>
      <c r="C164" s="18"/>
      <c r="D164" s="43"/>
      <c r="E164" s="43"/>
      <c r="F164" s="18"/>
      <c r="G164" s="18"/>
      <c r="H164" s="18"/>
      <c r="I164" s="18"/>
      <c r="J164" s="18"/>
      <c r="K164" s="18"/>
      <c r="L164" s="19"/>
    </row>
    <row r="165" spans="1:12" x14ac:dyDescent="0.25">
      <c r="A165" s="55" t="s">
        <v>328</v>
      </c>
      <c r="B165" s="20" t="s">
        <v>157</v>
      </c>
      <c r="C165" s="20" t="s">
        <v>158</v>
      </c>
      <c r="D165" s="45" t="s">
        <v>275</v>
      </c>
      <c r="E165" s="45" t="s">
        <v>271</v>
      </c>
      <c r="F165" s="21">
        <v>26250</v>
      </c>
      <c r="G165" s="21">
        <f>+F165*2.87%</f>
        <v>753.375</v>
      </c>
      <c r="H165" s="21">
        <f>+F165*3.04%</f>
        <v>798</v>
      </c>
      <c r="I165" s="21">
        <v>0</v>
      </c>
      <c r="J165" s="21">
        <v>10967.89</v>
      </c>
      <c r="K165" s="21">
        <f>+G165+H165+I165+J165</f>
        <v>12519.264999999999</v>
      </c>
      <c r="L165" s="21">
        <f>+F165-K165</f>
        <v>13730.735000000001</v>
      </c>
    </row>
    <row r="166" spans="1:12" x14ac:dyDescent="0.25">
      <c r="A166" s="55" t="s">
        <v>329</v>
      </c>
      <c r="B166" s="20" t="s">
        <v>159</v>
      </c>
      <c r="C166" s="20" t="s">
        <v>160</v>
      </c>
      <c r="D166" s="45" t="s">
        <v>275</v>
      </c>
      <c r="E166" s="45" t="s">
        <v>271</v>
      </c>
      <c r="F166" s="21">
        <v>26250</v>
      </c>
      <c r="G166" s="21">
        <f t="shared" ref="G166:G167" si="70">+F166*2.87%</f>
        <v>753.375</v>
      </c>
      <c r="H166" s="21">
        <f t="shared" ref="H166:H167" si="71">+F166*3.04%</f>
        <v>798</v>
      </c>
      <c r="I166" s="21">
        <v>0</v>
      </c>
      <c r="J166" s="21">
        <v>15229.17</v>
      </c>
      <c r="K166" s="21">
        <f>+G166+H166+I166+J166</f>
        <v>16780.544999999998</v>
      </c>
      <c r="L166" s="21">
        <f>+F166-K166</f>
        <v>9469.4550000000017</v>
      </c>
    </row>
    <row r="167" spans="1:12" x14ac:dyDescent="0.25">
      <c r="A167" s="55" t="s">
        <v>330</v>
      </c>
      <c r="B167" s="20" t="s">
        <v>161</v>
      </c>
      <c r="C167" s="20" t="s">
        <v>162</v>
      </c>
      <c r="D167" s="45" t="s">
        <v>272</v>
      </c>
      <c r="E167" s="45" t="s">
        <v>270</v>
      </c>
      <c r="F167" s="21">
        <v>50000</v>
      </c>
      <c r="G167" s="21">
        <f t="shared" si="70"/>
        <v>1435</v>
      </c>
      <c r="H167" s="21">
        <f t="shared" si="71"/>
        <v>1520</v>
      </c>
      <c r="I167" s="21">
        <v>1854</v>
      </c>
      <c r="J167" s="21">
        <v>29905</v>
      </c>
      <c r="K167" s="21">
        <f t="shared" ref="K167" si="72">+G167+H167+I167+J167</f>
        <v>34714</v>
      </c>
      <c r="L167" s="21">
        <f t="shared" ref="L167" si="73">+F167-K167</f>
        <v>15286</v>
      </c>
    </row>
    <row r="168" spans="1:12" x14ac:dyDescent="0.25">
      <c r="A168" s="22"/>
      <c r="B168" s="22" t="s">
        <v>15</v>
      </c>
      <c r="C168" s="22">
        <f>+COUNTA(C165:C167)</f>
        <v>3</v>
      </c>
      <c r="D168" s="41"/>
      <c r="E168" s="41"/>
      <c r="F168" s="23">
        <f>SUM(F165:F167)</f>
        <v>102500</v>
      </c>
      <c r="G168" s="23">
        <f t="shared" ref="G168:I168" si="74">SUM(G165:G167)</f>
        <v>2941.75</v>
      </c>
      <c r="H168" s="23">
        <f t="shared" si="74"/>
        <v>3116</v>
      </c>
      <c r="I168" s="23">
        <f t="shared" si="74"/>
        <v>1854</v>
      </c>
      <c r="J168" s="23">
        <f>SUM(J165:J167)</f>
        <v>56102.06</v>
      </c>
      <c r="K168" s="23">
        <v>64013.82</v>
      </c>
      <c r="L168" s="23">
        <v>38486.18</v>
      </c>
    </row>
    <row r="169" spans="1:12" ht="15.75" thickBot="1" x14ac:dyDescent="0.3">
      <c r="D169" s="42"/>
      <c r="E169" s="42"/>
    </row>
    <row r="170" spans="1:12" ht="15.75" thickBot="1" x14ac:dyDescent="0.3">
      <c r="A170" s="56" t="s">
        <v>163</v>
      </c>
      <c r="B170" s="18"/>
      <c r="C170" s="18"/>
      <c r="D170" s="43"/>
      <c r="E170" s="43"/>
      <c r="F170" s="18"/>
      <c r="G170" s="18"/>
      <c r="H170" s="18"/>
      <c r="I170" s="18"/>
      <c r="J170" s="18"/>
      <c r="K170" s="18"/>
      <c r="L170" s="19"/>
    </row>
    <row r="171" spans="1:12" x14ac:dyDescent="0.25">
      <c r="A171" s="55" t="s">
        <v>352</v>
      </c>
      <c r="B171" s="20" t="s">
        <v>164</v>
      </c>
      <c r="C171" s="20" t="s">
        <v>165</v>
      </c>
      <c r="D171" s="45" t="s">
        <v>275</v>
      </c>
      <c r="E171" s="45" t="s">
        <v>270</v>
      </c>
      <c r="F171" s="21">
        <v>60000</v>
      </c>
      <c r="G171" s="21">
        <f>+F171*2.87%</f>
        <v>1722</v>
      </c>
      <c r="H171" s="21">
        <f>+F171*3.04%</f>
        <v>1824</v>
      </c>
      <c r="I171" s="21">
        <v>3486.68</v>
      </c>
      <c r="J171" s="21">
        <v>2670.81</v>
      </c>
      <c r="K171" s="21">
        <f>+G171+H171+I171+J171</f>
        <v>9703.49</v>
      </c>
      <c r="L171" s="21">
        <f>+F171-K171</f>
        <v>50296.51</v>
      </c>
    </row>
    <row r="172" spans="1:12" x14ac:dyDescent="0.25">
      <c r="A172" s="55" t="s">
        <v>353</v>
      </c>
      <c r="B172" s="20" t="s">
        <v>166</v>
      </c>
      <c r="C172" s="20" t="s">
        <v>167</v>
      </c>
      <c r="D172" s="45" t="s">
        <v>275</v>
      </c>
      <c r="E172" s="45" t="s">
        <v>270</v>
      </c>
      <c r="F172" s="21">
        <v>31500</v>
      </c>
      <c r="G172" s="21">
        <f t="shared" ref="G172:G176" si="75">+F172*2.87%</f>
        <v>904.05</v>
      </c>
      <c r="H172" s="21">
        <f t="shared" ref="H172:H176" si="76">+F172*3.04%</f>
        <v>957.6</v>
      </c>
      <c r="I172" s="21">
        <v>0</v>
      </c>
      <c r="J172" s="21">
        <v>11825.76</v>
      </c>
      <c r="K172" s="21">
        <f t="shared" ref="K172:K176" si="77">+G172+H172+I172+J172</f>
        <v>13687.41</v>
      </c>
      <c r="L172" s="21">
        <f t="shared" ref="L172" si="78">+F172-K172</f>
        <v>17812.59</v>
      </c>
    </row>
    <row r="173" spans="1:12" x14ac:dyDescent="0.25">
      <c r="A173" s="55" t="s">
        <v>354</v>
      </c>
      <c r="B173" s="20" t="s">
        <v>168</v>
      </c>
      <c r="C173" s="20" t="s">
        <v>169</v>
      </c>
      <c r="D173" s="45" t="s">
        <v>275</v>
      </c>
      <c r="E173" s="45" t="s">
        <v>271</v>
      </c>
      <c r="F173" s="21">
        <v>22050</v>
      </c>
      <c r="G173" s="21">
        <f t="shared" si="75"/>
        <v>632.83500000000004</v>
      </c>
      <c r="H173" s="21">
        <f t="shared" si="76"/>
        <v>670.32</v>
      </c>
      <c r="I173" s="21">
        <v>0</v>
      </c>
      <c r="J173" s="21">
        <v>9128.5</v>
      </c>
      <c r="K173" s="21">
        <f t="shared" si="77"/>
        <v>10431.655000000001</v>
      </c>
      <c r="L173" s="21">
        <v>11618.34</v>
      </c>
    </row>
    <row r="174" spans="1:12" x14ac:dyDescent="0.25">
      <c r="A174" s="55" t="s">
        <v>355</v>
      </c>
      <c r="B174" s="20" t="s">
        <v>170</v>
      </c>
      <c r="C174" s="20" t="s">
        <v>169</v>
      </c>
      <c r="D174" s="45" t="s">
        <v>272</v>
      </c>
      <c r="E174" s="45" t="s">
        <v>270</v>
      </c>
      <c r="F174" s="21">
        <v>22050</v>
      </c>
      <c r="G174" s="21">
        <f t="shared" si="75"/>
        <v>632.83500000000004</v>
      </c>
      <c r="H174" s="21">
        <f t="shared" si="76"/>
        <v>670.32</v>
      </c>
      <c r="I174" s="21">
        <v>0</v>
      </c>
      <c r="J174" s="21">
        <v>3417.98</v>
      </c>
      <c r="K174" s="21">
        <f t="shared" si="77"/>
        <v>4721.1350000000002</v>
      </c>
      <c r="L174" s="21">
        <v>17328.86</v>
      </c>
    </row>
    <row r="175" spans="1:12" x14ac:dyDescent="0.25">
      <c r="A175" s="55" t="s">
        <v>356</v>
      </c>
      <c r="B175" s="20" t="s">
        <v>171</v>
      </c>
      <c r="C175" s="20" t="s">
        <v>172</v>
      </c>
      <c r="D175" s="45" t="s">
        <v>275</v>
      </c>
      <c r="E175" s="45" t="s">
        <v>270</v>
      </c>
      <c r="F175" s="21">
        <v>21450</v>
      </c>
      <c r="G175" s="21">
        <f t="shared" si="75"/>
        <v>615.61500000000001</v>
      </c>
      <c r="H175" s="21">
        <f t="shared" si="76"/>
        <v>652.08000000000004</v>
      </c>
      <c r="I175" s="21">
        <v>0</v>
      </c>
      <c r="J175" s="21">
        <v>2521.12</v>
      </c>
      <c r="K175" s="21">
        <f t="shared" si="77"/>
        <v>3788.8150000000001</v>
      </c>
      <c r="L175" s="21">
        <v>17661.18</v>
      </c>
    </row>
    <row r="176" spans="1:12" x14ac:dyDescent="0.25">
      <c r="A176" s="55" t="s">
        <v>326</v>
      </c>
      <c r="B176" s="20" t="s">
        <v>268</v>
      </c>
      <c r="C176" s="20" t="s">
        <v>182</v>
      </c>
      <c r="D176" s="45" t="s">
        <v>275</v>
      </c>
      <c r="E176" s="45" t="s">
        <v>270</v>
      </c>
      <c r="F176" s="21">
        <v>21450</v>
      </c>
      <c r="G176" s="21">
        <f t="shared" si="75"/>
        <v>615.61500000000001</v>
      </c>
      <c r="H176" s="21">
        <f t="shared" si="76"/>
        <v>652.08000000000004</v>
      </c>
      <c r="I176" s="21"/>
      <c r="J176" s="21">
        <v>25</v>
      </c>
      <c r="K176" s="21">
        <f t="shared" si="77"/>
        <v>1292.6950000000002</v>
      </c>
      <c r="L176" s="21">
        <v>20157.3</v>
      </c>
    </row>
    <row r="177" spans="1:12" x14ac:dyDescent="0.25">
      <c r="A177" s="22"/>
      <c r="B177" s="22" t="s">
        <v>15</v>
      </c>
      <c r="C177" s="22">
        <f>+COUNTA(C171:C176)</f>
        <v>6</v>
      </c>
      <c r="D177" s="41"/>
      <c r="E177" s="41"/>
      <c r="F177" s="23">
        <f t="shared" ref="F177:J177" si="79">SUM(F171:F176)</f>
        <v>178500</v>
      </c>
      <c r="G177" s="23">
        <f t="shared" si="79"/>
        <v>5122.95</v>
      </c>
      <c r="H177" s="23">
        <f t="shared" si="79"/>
        <v>5426.4</v>
      </c>
      <c r="I177" s="23">
        <f t="shared" si="79"/>
        <v>3486.68</v>
      </c>
      <c r="J177" s="23">
        <f t="shared" si="79"/>
        <v>29589.17</v>
      </c>
      <c r="K177" s="23">
        <v>43625.22</v>
      </c>
      <c r="L177" s="23">
        <f>SUM(L171:L176)</f>
        <v>134874.78</v>
      </c>
    </row>
    <row r="178" spans="1:12" ht="15.75" thickBot="1" x14ac:dyDescent="0.3">
      <c r="D178" s="42"/>
      <c r="E178" s="42"/>
    </row>
    <row r="179" spans="1:12" ht="15.75" thickBot="1" x14ac:dyDescent="0.3">
      <c r="A179" s="56" t="s">
        <v>173</v>
      </c>
      <c r="B179" s="18"/>
      <c r="C179" s="18"/>
      <c r="D179" s="43"/>
      <c r="E179" s="43"/>
      <c r="F179" s="18"/>
      <c r="G179" s="18"/>
      <c r="H179" s="18"/>
      <c r="I179" s="18"/>
      <c r="J179" s="18"/>
      <c r="K179" s="18"/>
      <c r="L179" s="19"/>
    </row>
    <row r="180" spans="1:12" x14ac:dyDescent="0.25">
      <c r="A180" s="39">
        <v>140</v>
      </c>
      <c r="B180" s="20" t="s">
        <v>174</v>
      </c>
      <c r="C180" s="20" t="s">
        <v>162</v>
      </c>
      <c r="D180" s="45" t="s">
        <v>275</v>
      </c>
      <c r="E180" s="45" t="s">
        <v>270</v>
      </c>
      <c r="F180" s="21">
        <v>45000</v>
      </c>
      <c r="G180" s="21">
        <f>+F180*2.87%</f>
        <v>1291.5</v>
      </c>
      <c r="H180" s="21">
        <f>+F180*3.04%</f>
        <v>1368</v>
      </c>
      <c r="I180" s="21">
        <v>1148.33</v>
      </c>
      <c r="J180" s="21">
        <v>125</v>
      </c>
      <c r="K180" s="21">
        <f>+G180+H180+I180+J180</f>
        <v>3932.83</v>
      </c>
      <c r="L180" s="21">
        <f>+F180-K180</f>
        <v>41067.17</v>
      </c>
    </row>
    <row r="181" spans="1:12" x14ac:dyDescent="0.25">
      <c r="A181" s="22"/>
      <c r="B181" s="22" t="s">
        <v>15</v>
      </c>
      <c r="C181" s="22">
        <f>+COUNTA(C180)</f>
        <v>1</v>
      </c>
      <c r="D181" s="41"/>
      <c r="E181" s="41"/>
      <c r="F181" s="23">
        <f>SUM(F180)</f>
        <v>45000</v>
      </c>
      <c r="G181" s="23">
        <f t="shared" ref="G181:L181" si="80">SUM(G180)</f>
        <v>1291.5</v>
      </c>
      <c r="H181" s="23">
        <f t="shared" si="80"/>
        <v>1368</v>
      </c>
      <c r="I181" s="23">
        <f t="shared" si="80"/>
        <v>1148.33</v>
      </c>
      <c r="J181" s="23">
        <f t="shared" si="80"/>
        <v>125</v>
      </c>
      <c r="K181" s="23">
        <f t="shared" si="80"/>
        <v>3932.83</v>
      </c>
      <c r="L181" s="23">
        <f t="shared" si="80"/>
        <v>41067.17</v>
      </c>
    </row>
    <row r="182" spans="1:12" ht="15.75" thickBot="1" x14ac:dyDescent="0.3">
      <c r="D182" s="42"/>
      <c r="E182" s="42"/>
    </row>
    <row r="183" spans="1:12" ht="15.75" thickBot="1" x14ac:dyDescent="0.3">
      <c r="A183" s="56" t="s">
        <v>175</v>
      </c>
      <c r="B183" s="18"/>
      <c r="C183" s="18"/>
      <c r="D183" s="43"/>
      <c r="E183" s="43"/>
      <c r="F183" s="18"/>
      <c r="G183" s="18"/>
      <c r="H183" s="18"/>
      <c r="I183" s="18"/>
      <c r="J183" s="18"/>
      <c r="K183" s="18"/>
      <c r="L183" s="19"/>
    </row>
    <row r="184" spans="1:12" x14ac:dyDescent="0.25">
      <c r="A184" s="55" t="s">
        <v>359</v>
      </c>
      <c r="B184" s="20" t="s">
        <v>176</v>
      </c>
      <c r="C184" s="20" t="s">
        <v>167</v>
      </c>
      <c r="D184" s="45" t="s">
        <v>275</v>
      </c>
      <c r="E184" s="45" t="s">
        <v>270</v>
      </c>
      <c r="F184" s="21">
        <v>31500</v>
      </c>
      <c r="G184" s="21">
        <f>+F184*2.87%</f>
        <v>904.05</v>
      </c>
      <c r="H184" s="21">
        <f>+F184*3.04%</f>
        <v>957.6</v>
      </c>
      <c r="I184" s="21">
        <v>0</v>
      </c>
      <c r="J184" s="21">
        <v>2504.12</v>
      </c>
      <c r="K184" s="21">
        <f>+G184+H184+I184+J184</f>
        <v>4365.7700000000004</v>
      </c>
      <c r="L184" s="21">
        <f>+F184-K184</f>
        <v>27134.23</v>
      </c>
    </row>
    <row r="185" spans="1:12" x14ac:dyDescent="0.25">
      <c r="A185" s="55" t="s">
        <v>360</v>
      </c>
      <c r="B185" s="20" t="s">
        <v>177</v>
      </c>
      <c r="C185" s="20" t="s">
        <v>167</v>
      </c>
      <c r="D185" s="45" t="s">
        <v>275</v>
      </c>
      <c r="E185" s="45" t="s">
        <v>270</v>
      </c>
      <c r="F185" s="21">
        <v>31500</v>
      </c>
      <c r="G185" s="21">
        <f t="shared" ref="G185:G191" si="81">+F185*2.87%</f>
        <v>904.05</v>
      </c>
      <c r="H185" s="21">
        <f t="shared" ref="H185:H191" si="82">+F185*3.04%</f>
        <v>957.6</v>
      </c>
      <c r="I185" s="21">
        <v>0</v>
      </c>
      <c r="J185" s="21">
        <v>4616.24</v>
      </c>
      <c r="K185" s="21">
        <f t="shared" ref="K185:K191" si="83">+G185+H185+I185+J185</f>
        <v>6477.8899999999994</v>
      </c>
      <c r="L185" s="21">
        <f t="shared" ref="L185:L191" si="84">+F185-K185</f>
        <v>25022.11</v>
      </c>
    </row>
    <row r="186" spans="1:12" x14ac:dyDescent="0.25">
      <c r="A186" s="55" t="s">
        <v>299</v>
      </c>
      <c r="B186" s="20" t="s">
        <v>178</v>
      </c>
      <c r="C186" s="20" t="s">
        <v>167</v>
      </c>
      <c r="D186" s="45" t="s">
        <v>275</v>
      </c>
      <c r="E186" s="45" t="s">
        <v>270</v>
      </c>
      <c r="F186" s="21">
        <v>31500</v>
      </c>
      <c r="G186" s="21">
        <f t="shared" si="81"/>
        <v>904.05</v>
      </c>
      <c r="H186" s="21">
        <f t="shared" si="82"/>
        <v>957.6</v>
      </c>
      <c r="I186" s="21">
        <v>0</v>
      </c>
      <c r="J186" s="21">
        <v>225</v>
      </c>
      <c r="K186" s="21">
        <f t="shared" si="83"/>
        <v>2086.65</v>
      </c>
      <c r="L186" s="21">
        <f t="shared" si="84"/>
        <v>29413.35</v>
      </c>
    </row>
    <row r="187" spans="1:12" x14ac:dyDescent="0.25">
      <c r="A187" s="55" t="s">
        <v>362</v>
      </c>
      <c r="B187" s="20" t="s">
        <v>179</v>
      </c>
      <c r="C187" s="20" t="s">
        <v>180</v>
      </c>
      <c r="D187" s="45" t="s">
        <v>275</v>
      </c>
      <c r="E187" s="45" t="s">
        <v>270</v>
      </c>
      <c r="F187" s="21">
        <v>50000</v>
      </c>
      <c r="G187" s="21">
        <f t="shared" si="81"/>
        <v>1435</v>
      </c>
      <c r="H187" s="21">
        <f t="shared" si="82"/>
        <v>1520</v>
      </c>
      <c r="I187" s="21">
        <v>1854</v>
      </c>
      <c r="J187" s="21">
        <v>25</v>
      </c>
      <c r="K187" s="21">
        <f t="shared" si="83"/>
        <v>4834</v>
      </c>
      <c r="L187" s="21">
        <f t="shared" si="84"/>
        <v>45166</v>
      </c>
    </row>
    <row r="188" spans="1:12" x14ac:dyDescent="0.25">
      <c r="A188" s="55" t="s">
        <v>286</v>
      </c>
      <c r="B188" s="20" t="s">
        <v>181</v>
      </c>
      <c r="C188" s="20" t="s">
        <v>167</v>
      </c>
      <c r="D188" s="45" t="s">
        <v>275</v>
      </c>
      <c r="E188" s="45" t="s">
        <v>270</v>
      </c>
      <c r="F188" s="21">
        <v>31500</v>
      </c>
      <c r="G188" s="21">
        <f t="shared" si="81"/>
        <v>904.05</v>
      </c>
      <c r="H188" s="21">
        <f t="shared" si="82"/>
        <v>957.6</v>
      </c>
      <c r="I188" s="21">
        <v>0</v>
      </c>
      <c r="J188" s="21">
        <v>1240.3599999999999</v>
      </c>
      <c r="K188" s="21">
        <f t="shared" si="83"/>
        <v>3102.01</v>
      </c>
      <c r="L188" s="21">
        <f t="shared" si="84"/>
        <v>28397.989999999998</v>
      </c>
    </row>
    <row r="189" spans="1:12" x14ac:dyDescent="0.25">
      <c r="A189" s="55" t="s">
        <v>361</v>
      </c>
      <c r="B189" s="20" t="s">
        <v>183</v>
      </c>
      <c r="C189" s="20" t="s">
        <v>167</v>
      </c>
      <c r="D189" s="45" t="s">
        <v>275</v>
      </c>
      <c r="E189" s="45" t="s">
        <v>270</v>
      </c>
      <c r="F189" s="21">
        <v>31500</v>
      </c>
      <c r="G189" s="21">
        <f t="shared" si="81"/>
        <v>904.05</v>
      </c>
      <c r="H189" s="21">
        <f t="shared" si="82"/>
        <v>957.6</v>
      </c>
      <c r="I189" s="21">
        <v>0</v>
      </c>
      <c r="J189" s="21">
        <v>1171</v>
      </c>
      <c r="K189" s="21">
        <f t="shared" si="83"/>
        <v>3032.65</v>
      </c>
      <c r="L189" s="21">
        <f t="shared" si="84"/>
        <v>28467.35</v>
      </c>
    </row>
    <row r="190" spans="1:12" x14ac:dyDescent="0.25">
      <c r="A190" s="55" t="s">
        <v>363</v>
      </c>
      <c r="B190" s="20" t="s">
        <v>184</v>
      </c>
      <c r="C190" s="20" t="s">
        <v>162</v>
      </c>
      <c r="D190" s="45" t="s">
        <v>272</v>
      </c>
      <c r="E190" s="45" t="s">
        <v>270</v>
      </c>
      <c r="F190" s="21">
        <v>70000</v>
      </c>
      <c r="G190" s="21">
        <f t="shared" si="81"/>
        <v>2009</v>
      </c>
      <c r="H190" s="21">
        <f t="shared" si="82"/>
        <v>2128</v>
      </c>
      <c r="I190" s="21">
        <v>5368.48</v>
      </c>
      <c r="J190" s="21">
        <v>10971</v>
      </c>
      <c r="K190" s="21">
        <f t="shared" si="83"/>
        <v>20476.48</v>
      </c>
      <c r="L190" s="21">
        <f t="shared" si="84"/>
        <v>49523.520000000004</v>
      </c>
    </row>
    <row r="191" spans="1:12" x14ac:dyDescent="0.25">
      <c r="A191" s="55" t="s">
        <v>364</v>
      </c>
      <c r="B191" s="20" t="s">
        <v>185</v>
      </c>
      <c r="C191" s="20" t="s">
        <v>186</v>
      </c>
      <c r="D191" s="45" t="s">
        <v>272</v>
      </c>
      <c r="E191" s="45" t="s">
        <v>270</v>
      </c>
      <c r="F191" s="21">
        <v>25000</v>
      </c>
      <c r="G191" s="21">
        <f t="shared" si="81"/>
        <v>717.5</v>
      </c>
      <c r="H191" s="21">
        <f t="shared" si="82"/>
        <v>760</v>
      </c>
      <c r="I191" s="21">
        <v>0</v>
      </c>
      <c r="J191" s="21">
        <v>9309.82</v>
      </c>
      <c r="K191" s="21">
        <f t="shared" si="83"/>
        <v>10787.32</v>
      </c>
      <c r="L191" s="21">
        <f t="shared" si="84"/>
        <v>14212.68</v>
      </c>
    </row>
    <row r="192" spans="1:12" x14ac:dyDescent="0.25">
      <c r="A192" s="22"/>
      <c r="B192" s="22" t="s">
        <v>15</v>
      </c>
      <c r="C192" s="22">
        <f>+COUNTA(C184:C191)</f>
        <v>8</v>
      </c>
      <c r="D192" s="41"/>
      <c r="E192" s="41"/>
      <c r="F192" s="23">
        <f t="shared" ref="F192:L192" si="85">SUM(F184:F191)</f>
        <v>302500</v>
      </c>
      <c r="G192" s="23">
        <f t="shared" si="85"/>
        <v>8681.75</v>
      </c>
      <c r="H192" s="23">
        <f t="shared" si="85"/>
        <v>9196</v>
      </c>
      <c r="I192" s="23">
        <f t="shared" si="85"/>
        <v>7222.48</v>
      </c>
      <c r="J192" s="23">
        <f t="shared" si="85"/>
        <v>30062.54</v>
      </c>
      <c r="K192" s="23">
        <f t="shared" si="85"/>
        <v>55162.77</v>
      </c>
      <c r="L192" s="23">
        <f t="shared" si="85"/>
        <v>247337.22999999998</v>
      </c>
    </row>
    <row r="193" spans="1:12" ht="15.75" thickBot="1" x14ac:dyDescent="0.3">
      <c r="D193" s="42"/>
      <c r="E193" s="42"/>
    </row>
    <row r="194" spans="1:12" ht="15.75" thickBot="1" x14ac:dyDescent="0.3">
      <c r="A194" s="56" t="s">
        <v>187</v>
      </c>
      <c r="B194" s="18"/>
      <c r="C194" s="18"/>
      <c r="D194" s="43"/>
      <c r="E194" s="43"/>
      <c r="F194" s="18"/>
      <c r="G194" s="18"/>
      <c r="H194" s="18"/>
      <c r="I194" s="18"/>
      <c r="J194" s="18"/>
      <c r="K194" s="18"/>
      <c r="L194" s="19"/>
    </row>
    <row r="195" spans="1:12" x14ac:dyDescent="0.25">
      <c r="A195" s="55" t="s">
        <v>366</v>
      </c>
      <c r="B195" s="20" t="s">
        <v>188</v>
      </c>
      <c r="C195" s="20" t="s">
        <v>169</v>
      </c>
      <c r="D195" s="45" t="s">
        <v>275</v>
      </c>
      <c r="E195" s="45" t="s">
        <v>270</v>
      </c>
      <c r="F195" s="21">
        <v>22050</v>
      </c>
      <c r="G195" s="21">
        <f>+F195*2.87%</f>
        <v>632.83500000000004</v>
      </c>
      <c r="H195" s="21">
        <f>+F195*3.04%</f>
        <v>670.32</v>
      </c>
      <c r="I195" s="21">
        <v>0</v>
      </c>
      <c r="J195" s="21">
        <v>2571</v>
      </c>
      <c r="K195" s="21">
        <f>+G195+H195+I195+J195</f>
        <v>3874.1550000000002</v>
      </c>
      <c r="L195" s="21">
        <v>18175.84</v>
      </c>
    </row>
    <row r="196" spans="1:12" x14ac:dyDescent="0.25">
      <c r="A196" s="55" t="s">
        <v>365</v>
      </c>
      <c r="B196" s="20" t="s">
        <v>189</v>
      </c>
      <c r="C196" s="20" t="s">
        <v>190</v>
      </c>
      <c r="D196" s="45" t="s">
        <v>275</v>
      </c>
      <c r="E196" s="45" t="s">
        <v>270</v>
      </c>
      <c r="F196" s="21">
        <v>35000</v>
      </c>
      <c r="G196" s="21">
        <f t="shared" ref="G196" si="86">+F196*2.87%</f>
        <v>1004.5</v>
      </c>
      <c r="H196" s="21">
        <f t="shared" ref="H196" si="87">+F196*3.04%</f>
        <v>1064</v>
      </c>
      <c r="I196" s="21">
        <v>0</v>
      </c>
      <c r="J196" s="21">
        <v>13661.86</v>
      </c>
      <c r="K196" s="21">
        <f t="shared" ref="K196" si="88">+G196+H196+I196+J196</f>
        <v>15730.36</v>
      </c>
      <c r="L196" s="21">
        <f t="shared" ref="L196" si="89">+F196-K196</f>
        <v>19269.64</v>
      </c>
    </row>
    <row r="197" spans="1:12" x14ac:dyDescent="0.25">
      <c r="A197" s="22"/>
      <c r="B197" s="22" t="s">
        <v>15</v>
      </c>
      <c r="C197" s="22">
        <f>+COUNTA(C195:C196)</f>
        <v>2</v>
      </c>
      <c r="D197" s="41"/>
      <c r="E197" s="41"/>
      <c r="F197" s="23">
        <f>SUM(F195:F196)</f>
        <v>57050</v>
      </c>
      <c r="G197" s="23">
        <f>SUM(G195:G196)</f>
        <v>1637.335</v>
      </c>
      <c r="H197" s="23">
        <f>SUM(H195:H196)</f>
        <v>1734.3200000000002</v>
      </c>
      <c r="I197" s="23">
        <f>SUM(I195:I196)</f>
        <v>0</v>
      </c>
      <c r="J197" s="23">
        <f>SUM(J195:J196)</f>
        <v>16232.86</v>
      </c>
      <c r="K197" s="23">
        <v>37286.75</v>
      </c>
      <c r="L197" s="23">
        <f>SUM(L195:L196)</f>
        <v>37445.479999999996</v>
      </c>
    </row>
    <row r="198" spans="1:12" ht="15.75" thickBot="1" x14ac:dyDescent="0.3">
      <c r="D198" s="42"/>
      <c r="E198" s="42"/>
    </row>
    <row r="199" spans="1:12" ht="15.75" thickBot="1" x14ac:dyDescent="0.3">
      <c r="A199" s="56" t="s">
        <v>191</v>
      </c>
      <c r="B199" s="18"/>
      <c r="C199" s="18"/>
      <c r="D199" s="43"/>
      <c r="E199" s="43"/>
      <c r="F199" s="18"/>
      <c r="G199" s="18"/>
      <c r="H199" s="18"/>
      <c r="I199" s="18"/>
      <c r="J199" s="18"/>
      <c r="K199" s="18"/>
      <c r="L199" s="19"/>
    </row>
    <row r="200" spans="1:12" x14ac:dyDescent="0.25">
      <c r="A200" s="55" t="s">
        <v>339</v>
      </c>
      <c r="B200" s="20" t="s">
        <v>192</v>
      </c>
      <c r="C200" s="20" t="s">
        <v>193</v>
      </c>
      <c r="D200" s="45" t="s">
        <v>275</v>
      </c>
      <c r="E200" s="45" t="s">
        <v>270</v>
      </c>
      <c r="F200" s="21">
        <v>40000</v>
      </c>
      <c r="G200" s="21">
        <f>+F200*2.87%</f>
        <v>1148</v>
      </c>
      <c r="H200" s="21">
        <f>+F200*3.04%</f>
        <v>1216</v>
      </c>
      <c r="I200" s="21">
        <v>442.65</v>
      </c>
      <c r="J200" s="21">
        <v>14873.77</v>
      </c>
      <c r="K200" s="21">
        <f>+G200+H200+I200+J200</f>
        <v>17680.420000000002</v>
      </c>
      <c r="L200" s="21">
        <f>+F200-K200</f>
        <v>22319.579999999998</v>
      </c>
    </row>
    <row r="201" spans="1:12" x14ac:dyDescent="0.25">
      <c r="A201" s="55" t="s">
        <v>340</v>
      </c>
      <c r="B201" s="20" t="s">
        <v>194</v>
      </c>
      <c r="C201" s="20" t="s">
        <v>169</v>
      </c>
      <c r="D201" s="45" t="s">
        <v>275</v>
      </c>
      <c r="E201" s="45" t="s">
        <v>270</v>
      </c>
      <c r="F201" s="21">
        <v>22050</v>
      </c>
      <c r="G201" s="21">
        <f t="shared" ref="G201:G206" si="90">+F201*2.87%</f>
        <v>632.83500000000004</v>
      </c>
      <c r="H201" s="21">
        <f t="shared" ref="H201:H206" si="91">+F201*3.04%</f>
        <v>670.32</v>
      </c>
      <c r="I201" s="21">
        <v>0</v>
      </c>
      <c r="J201" s="21">
        <v>13221.64</v>
      </c>
      <c r="K201" s="21">
        <f t="shared" ref="K201:K206" si="92">+G201+H201+I201+J201</f>
        <v>14524.795</v>
      </c>
      <c r="L201" s="21">
        <v>7525.2</v>
      </c>
    </row>
    <row r="202" spans="1:12" x14ac:dyDescent="0.25">
      <c r="A202" s="55" t="s">
        <v>341</v>
      </c>
      <c r="B202" s="20" t="s">
        <v>195</v>
      </c>
      <c r="C202" s="20" t="s">
        <v>169</v>
      </c>
      <c r="D202" s="45" t="s">
        <v>272</v>
      </c>
      <c r="E202" s="45" t="s">
        <v>271</v>
      </c>
      <c r="F202" s="21">
        <v>22050</v>
      </c>
      <c r="G202" s="21">
        <f t="shared" si="90"/>
        <v>632.83500000000004</v>
      </c>
      <c r="H202" s="21">
        <f t="shared" si="91"/>
        <v>670.32</v>
      </c>
      <c r="I202" s="21">
        <v>0</v>
      </c>
      <c r="J202" s="21">
        <v>782.5</v>
      </c>
      <c r="K202" s="21">
        <f t="shared" si="92"/>
        <v>2085.6550000000002</v>
      </c>
      <c r="L202" s="21">
        <v>19964.34</v>
      </c>
    </row>
    <row r="203" spans="1:12" x14ac:dyDescent="0.25">
      <c r="A203" s="55" t="s">
        <v>342</v>
      </c>
      <c r="B203" s="20" t="s">
        <v>196</v>
      </c>
      <c r="C203" s="20" t="s">
        <v>182</v>
      </c>
      <c r="D203" s="45" t="s">
        <v>275</v>
      </c>
      <c r="E203" s="45" t="s">
        <v>270</v>
      </c>
      <c r="F203" s="21">
        <v>21450</v>
      </c>
      <c r="G203" s="21">
        <f t="shared" si="90"/>
        <v>615.61500000000001</v>
      </c>
      <c r="H203" s="21">
        <f t="shared" si="91"/>
        <v>652.08000000000004</v>
      </c>
      <c r="I203" s="21">
        <v>0</v>
      </c>
      <c r="J203" s="21">
        <v>7578.68</v>
      </c>
      <c r="K203" s="21">
        <f t="shared" si="92"/>
        <v>8846.375</v>
      </c>
      <c r="L203" s="21">
        <v>12603.62</v>
      </c>
    </row>
    <row r="204" spans="1:12" x14ac:dyDescent="0.25">
      <c r="A204" s="55" t="s">
        <v>277</v>
      </c>
      <c r="B204" s="20" t="s">
        <v>197</v>
      </c>
      <c r="C204" s="20" t="s">
        <v>169</v>
      </c>
      <c r="D204" s="45" t="s">
        <v>275</v>
      </c>
      <c r="E204" s="45" t="s">
        <v>270</v>
      </c>
      <c r="F204" s="21">
        <v>22050</v>
      </c>
      <c r="G204" s="21">
        <f t="shared" si="90"/>
        <v>632.83500000000004</v>
      </c>
      <c r="H204" s="21">
        <f t="shared" si="91"/>
        <v>670.32</v>
      </c>
      <c r="I204" s="21">
        <v>0</v>
      </c>
      <c r="J204" s="21">
        <v>1221</v>
      </c>
      <c r="K204" s="21">
        <f t="shared" si="92"/>
        <v>2524.1550000000002</v>
      </c>
      <c r="L204" s="21">
        <v>19525.84</v>
      </c>
    </row>
    <row r="205" spans="1:12" x14ac:dyDescent="0.25">
      <c r="A205" s="55" t="s">
        <v>279</v>
      </c>
      <c r="B205" s="20" t="s">
        <v>198</v>
      </c>
      <c r="C205" s="20" t="s">
        <v>169</v>
      </c>
      <c r="D205" s="45" t="s">
        <v>275</v>
      </c>
      <c r="E205" s="45" t="s">
        <v>270</v>
      </c>
      <c r="F205" s="21">
        <v>22050</v>
      </c>
      <c r="G205" s="21">
        <f t="shared" si="90"/>
        <v>632.83500000000004</v>
      </c>
      <c r="H205" s="21">
        <f t="shared" si="91"/>
        <v>670.32</v>
      </c>
      <c r="I205" s="21">
        <v>0</v>
      </c>
      <c r="J205" s="21">
        <v>6177.5</v>
      </c>
      <c r="K205" s="21">
        <f>+G205+H205+J205</f>
        <v>7480.6550000000007</v>
      </c>
      <c r="L205" s="21">
        <v>14569.34</v>
      </c>
    </row>
    <row r="206" spans="1:12" x14ac:dyDescent="0.25">
      <c r="A206" s="55" t="s">
        <v>343</v>
      </c>
      <c r="B206" s="20" t="s">
        <v>199</v>
      </c>
      <c r="C206" s="20" t="s">
        <v>169</v>
      </c>
      <c r="D206" s="45" t="s">
        <v>275</v>
      </c>
      <c r="E206" s="45" t="s">
        <v>270</v>
      </c>
      <c r="F206" s="21">
        <v>22050</v>
      </c>
      <c r="G206" s="21">
        <f t="shared" si="90"/>
        <v>632.83500000000004</v>
      </c>
      <c r="H206" s="21">
        <f t="shared" si="91"/>
        <v>670.32</v>
      </c>
      <c r="I206" s="21">
        <v>0</v>
      </c>
      <c r="J206" s="21">
        <v>16447.939999999999</v>
      </c>
      <c r="K206" s="21">
        <f t="shared" si="92"/>
        <v>17751.094999999998</v>
      </c>
      <c r="L206" s="21">
        <v>4298.8999999999996</v>
      </c>
    </row>
    <row r="207" spans="1:12" x14ac:dyDescent="0.25">
      <c r="A207" s="22"/>
      <c r="B207" s="22" t="s">
        <v>15</v>
      </c>
      <c r="C207" s="22">
        <f>+COUNTA(C200:C206)</f>
        <v>7</v>
      </c>
      <c r="D207" s="41"/>
      <c r="E207" s="41"/>
      <c r="F207" s="23">
        <f t="shared" ref="F207:L207" si="93">SUM(F200:F206)</f>
        <v>171700</v>
      </c>
      <c r="G207" s="23">
        <v>4927.82</v>
      </c>
      <c r="H207" s="23">
        <f t="shared" si="93"/>
        <v>5219.68</v>
      </c>
      <c r="I207" s="23">
        <f t="shared" si="93"/>
        <v>442.65</v>
      </c>
      <c r="J207" s="23">
        <f t="shared" si="93"/>
        <v>60303.03</v>
      </c>
      <c r="K207" s="23">
        <f t="shared" si="93"/>
        <v>70893.149999999994</v>
      </c>
      <c r="L207" s="23">
        <f t="shared" si="93"/>
        <v>100806.81999999999</v>
      </c>
    </row>
    <row r="208" spans="1:12" ht="15.75" thickBot="1" x14ac:dyDescent="0.3">
      <c r="D208" s="42"/>
      <c r="E208" s="42"/>
    </row>
    <row r="209" spans="1:12" ht="16.5" thickBot="1" x14ac:dyDescent="0.3">
      <c r="A209" s="3"/>
      <c r="B209" s="4"/>
      <c r="C209" s="4"/>
      <c r="D209" s="3"/>
      <c r="E209" s="3"/>
      <c r="F209" s="5"/>
      <c r="G209" s="63" t="s">
        <v>254</v>
      </c>
      <c r="H209" s="63"/>
      <c r="I209" s="6"/>
      <c r="J209" s="6"/>
      <c r="K209" s="6"/>
      <c r="L209" s="6"/>
    </row>
    <row r="210" spans="1:12" ht="48" thickBot="1" x14ac:dyDescent="0.3">
      <c r="A210" s="14" t="s">
        <v>255</v>
      </c>
      <c r="B210" s="14" t="s">
        <v>256</v>
      </c>
      <c r="C210" s="14" t="s">
        <v>257</v>
      </c>
      <c r="D210" s="38" t="s">
        <v>258</v>
      </c>
      <c r="E210" s="38"/>
      <c r="F210" s="14" t="s">
        <v>0</v>
      </c>
      <c r="G210" s="14" t="s">
        <v>259</v>
      </c>
      <c r="H210" s="14" t="s">
        <v>260</v>
      </c>
      <c r="I210" s="17" t="s">
        <v>261</v>
      </c>
      <c r="J210" s="17" t="s">
        <v>262</v>
      </c>
      <c r="K210" s="17" t="s">
        <v>263</v>
      </c>
      <c r="L210" s="17" t="s">
        <v>264</v>
      </c>
    </row>
    <row r="211" spans="1:12" s="7" customFormat="1" ht="30" customHeight="1" thickBot="1" x14ac:dyDescent="0.3">
      <c r="A211" s="56" t="s">
        <v>252</v>
      </c>
      <c r="B211" s="18"/>
      <c r="C211" s="18"/>
      <c r="D211" s="43"/>
      <c r="E211" s="43"/>
      <c r="F211" s="18"/>
      <c r="G211" s="18"/>
      <c r="H211" s="18"/>
      <c r="I211" s="18"/>
      <c r="J211" s="18"/>
      <c r="K211" s="18"/>
      <c r="L211" s="18"/>
    </row>
    <row r="212" spans="1:12" x14ac:dyDescent="0.25">
      <c r="A212" s="39">
        <v>372</v>
      </c>
      <c r="B212" s="20" t="s">
        <v>200</v>
      </c>
      <c r="C212" s="20" t="s">
        <v>32</v>
      </c>
      <c r="D212" s="45" t="s">
        <v>275</v>
      </c>
      <c r="E212" s="45" t="s">
        <v>271</v>
      </c>
      <c r="F212" s="21">
        <v>45000</v>
      </c>
      <c r="G212" s="21">
        <f>+F212*2.87%</f>
        <v>1291.5</v>
      </c>
      <c r="H212" s="21">
        <f>+F212*3.04%</f>
        <v>1368</v>
      </c>
      <c r="I212" s="21">
        <v>1148.33</v>
      </c>
      <c r="J212" s="21">
        <v>25</v>
      </c>
      <c r="K212" s="21">
        <f>+G212+H212+I212+J212</f>
        <v>3832.83</v>
      </c>
      <c r="L212" s="21">
        <f>+F212-K212</f>
        <v>41167.17</v>
      </c>
    </row>
    <row r="213" spans="1:12" x14ac:dyDescent="0.25">
      <c r="A213" s="39">
        <v>106</v>
      </c>
      <c r="B213" s="20" t="s">
        <v>201</v>
      </c>
      <c r="C213" s="20" t="s">
        <v>202</v>
      </c>
      <c r="D213" s="45" t="s">
        <v>275</v>
      </c>
      <c r="E213" s="45" t="s">
        <v>270</v>
      </c>
      <c r="F213" s="21">
        <v>40000</v>
      </c>
      <c r="G213" s="21">
        <f t="shared" ref="G213:G214" si="94">+F213*2.87%</f>
        <v>1148</v>
      </c>
      <c r="H213" s="21">
        <f t="shared" ref="H213:H214" si="95">+F213*3.04%</f>
        <v>1216</v>
      </c>
      <c r="I213" s="21">
        <v>442.65</v>
      </c>
      <c r="J213" s="21">
        <v>22339.55</v>
      </c>
      <c r="K213" s="21">
        <f t="shared" ref="K213:K214" si="96">+G213+H213+I213+J213</f>
        <v>25146.2</v>
      </c>
      <c r="L213" s="21">
        <v>14853.89</v>
      </c>
    </row>
    <row r="214" spans="1:12" x14ac:dyDescent="0.25">
      <c r="A214" s="39">
        <v>683</v>
      </c>
      <c r="B214" s="20" t="s">
        <v>203</v>
      </c>
      <c r="C214" s="20" t="s">
        <v>204</v>
      </c>
      <c r="D214" s="45" t="s">
        <v>275</v>
      </c>
      <c r="E214" s="45" t="s">
        <v>271</v>
      </c>
      <c r="F214" s="21">
        <v>60000</v>
      </c>
      <c r="G214" s="21">
        <f t="shared" si="94"/>
        <v>1722</v>
      </c>
      <c r="H214" s="21">
        <f t="shared" si="95"/>
        <v>1824</v>
      </c>
      <c r="I214" s="21">
        <v>3486.68</v>
      </c>
      <c r="J214" s="21">
        <v>25</v>
      </c>
      <c r="K214" s="21">
        <f t="shared" si="96"/>
        <v>7057.68</v>
      </c>
      <c r="L214" s="21">
        <f t="shared" ref="L214" si="97">+F214-K214</f>
        <v>52942.32</v>
      </c>
    </row>
    <row r="215" spans="1:12" x14ac:dyDescent="0.25">
      <c r="A215" s="22"/>
      <c r="B215" s="22" t="s">
        <v>15</v>
      </c>
      <c r="C215" s="22">
        <f>+COUNTA(C212:C214)</f>
        <v>3</v>
      </c>
      <c r="D215" s="41"/>
      <c r="E215" s="41"/>
      <c r="F215" s="23">
        <f>SUM(F212:F214)</f>
        <v>145000</v>
      </c>
      <c r="G215" s="23">
        <f t="shared" ref="G215:L215" si="98">SUM(G212:G214)</f>
        <v>4161.5</v>
      </c>
      <c r="H215" s="23">
        <f t="shared" si="98"/>
        <v>4408</v>
      </c>
      <c r="I215" s="23">
        <f t="shared" si="98"/>
        <v>5077.66</v>
      </c>
      <c r="J215" s="23">
        <f t="shared" si="98"/>
        <v>22389.55</v>
      </c>
      <c r="K215" s="23">
        <f t="shared" si="98"/>
        <v>36036.71</v>
      </c>
      <c r="L215" s="23">
        <f t="shared" si="98"/>
        <v>108963.38</v>
      </c>
    </row>
    <row r="216" spans="1:12" ht="15.75" thickBot="1" x14ac:dyDescent="0.3">
      <c r="A216" s="28"/>
      <c r="B216" s="28"/>
      <c r="C216" s="28"/>
      <c r="D216" s="47"/>
      <c r="E216" s="47"/>
      <c r="F216" s="29"/>
      <c r="G216" s="29"/>
      <c r="H216" s="29"/>
      <c r="I216" s="29"/>
      <c r="J216" s="29"/>
      <c r="K216" s="29"/>
      <c r="L216" s="29"/>
    </row>
    <row r="217" spans="1:12" ht="16.5" thickBot="1" x14ac:dyDescent="0.3">
      <c r="A217" s="3"/>
      <c r="B217" s="4"/>
      <c r="C217" s="4"/>
      <c r="D217" s="3"/>
      <c r="E217" s="3"/>
      <c r="F217" s="5"/>
      <c r="G217" s="63" t="s">
        <v>254</v>
      </c>
      <c r="H217" s="63"/>
      <c r="I217" s="6"/>
      <c r="J217" s="6"/>
      <c r="K217" s="6"/>
      <c r="L217" s="6"/>
    </row>
    <row r="218" spans="1:12" s="30" customFormat="1" ht="48" thickBot="1" x14ac:dyDescent="0.3">
      <c r="A218" s="11" t="s">
        <v>255</v>
      </c>
      <c r="B218" s="14" t="s">
        <v>256</v>
      </c>
      <c r="C218" s="14" t="s">
        <v>257</v>
      </c>
      <c r="D218" s="38" t="s">
        <v>258</v>
      </c>
      <c r="E218" s="38"/>
      <c r="F218" s="14" t="s">
        <v>0</v>
      </c>
      <c r="G218" s="14" t="s">
        <v>259</v>
      </c>
      <c r="H218" s="14" t="s">
        <v>260</v>
      </c>
      <c r="I218" s="17" t="s">
        <v>261</v>
      </c>
      <c r="J218" s="17" t="s">
        <v>262</v>
      </c>
      <c r="K218" s="17" t="s">
        <v>263</v>
      </c>
      <c r="L218" s="17" t="s">
        <v>264</v>
      </c>
    </row>
    <row r="219" spans="1:12" s="7" customFormat="1" ht="30" customHeight="1" x14ac:dyDescent="0.25">
      <c r="A219" s="55" t="s">
        <v>370</v>
      </c>
      <c r="B219" s="20" t="s">
        <v>205</v>
      </c>
      <c r="C219" s="20" t="s">
        <v>186</v>
      </c>
      <c r="D219" s="45" t="s">
        <v>275</v>
      </c>
      <c r="E219" s="45" t="s">
        <v>271</v>
      </c>
      <c r="F219" s="21">
        <v>31500</v>
      </c>
      <c r="G219" s="21">
        <f>+F219*2.87%</f>
        <v>904.05</v>
      </c>
      <c r="H219" s="21">
        <f>+F219*3.04%</f>
        <v>957.6</v>
      </c>
      <c r="I219" s="21">
        <v>0</v>
      </c>
      <c r="J219" s="21">
        <v>1263</v>
      </c>
      <c r="K219" s="21">
        <f>+G219+H219+I219+J219</f>
        <v>3124.65</v>
      </c>
      <c r="L219" s="21">
        <f>+F219-K219</f>
        <v>28375.35</v>
      </c>
    </row>
    <row r="220" spans="1:12" x14ac:dyDescent="0.25">
      <c r="A220" s="55" t="s">
        <v>287</v>
      </c>
      <c r="B220" s="20" t="s">
        <v>206</v>
      </c>
      <c r="C220" s="20" t="s">
        <v>162</v>
      </c>
      <c r="D220" s="45" t="s">
        <v>272</v>
      </c>
      <c r="E220" s="45" t="s">
        <v>270</v>
      </c>
      <c r="F220" s="21">
        <v>50000</v>
      </c>
      <c r="G220" s="21">
        <f t="shared" ref="G220:G221" si="99">+F220*2.87%</f>
        <v>1435</v>
      </c>
      <c r="H220" s="21">
        <f t="shared" ref="H220:H221" si="100">+F220*3.04%</f>
        <v>1520</v>
      </c>
      <c r="I220" s="21">
        <v>1651.48</v>
      </c>
      <c r="J220" s="21">
        <v>30834.12</v>
      </c>
      <c r="K220" s="21">
        <f t="shared" ref="K220:K221" si="101">+G220+H220+I220+J220</f>
        <v>35440.6</v>
      </c>
      <c r="L220" s="21">
        <f t="shared" ref="L220" si="102">+F220-K220</f>
        <v>14559.400000000001</v>
      </c>
    </row>
    <row r="221" spans="1:12" x14ac:dyDescent="0.25">
      <c r="A221" s="55" t="s">
        <v>371</v>
      </c>
      <c r="B221" s="20" t="s">
        <v>207</v>
      </c>
      <c r="C221" s="20" t="s">
        <v>182</v>
      </c>
      <c r="D221" s="45" t="s">
        <v>275</v>
      </c>
      <c r="E221" s="45" t="s">
        <v>270</v>
      </c>
      <c r="F221" s="21">
        <v>21450</v>
      </c>
      <c r="G221" s="21">
        <f t="shared" si="99"/>
        <v>615.61500000000001</v>
      </c>
      <c r="H221" s="21">
        <f t="shared" si="100"/>
        <v>652.08000000000004</v>
      </c>
      <c r="I221" s="21">
        <v>0</v>
      </c>
      <c r="J221" s="21">
        <v>11326.72</v>
      </c>
      <c r="K221" s="21">
        <f t="shared" si="101"/>
        <v>12594.414999999999</v>
      </c>
      <c r="L221" s="21">
        <v>8855.58</v>
      </c>
    </row>
    <row r="222" spans="1:12" x14ac:dyDescent="0.25">
      <c r="A222" s="22"/>
      <c r="B222" s="22" t="s">
        <v>15</v>
      </c>
      <c r="C222" s="22">
        <f>+COUNTA(C219:C221)</f>
        <v>3</v>
      </c>
      <c r="D222" s="41"/>
      <c r="E222" s="41"/>
      <c r="F222" s="23">
        <f>SUM(F219:F221)</f>
        <v>102950</v>
      </c>
      <c r="G222" s="23">
        <f t="shared" ref="G222:L222" si="103">SUM(G219:G221)</f>
        <v>2954.665</v>
      </c>
      <c r="H222" s="23">
        <f t="shared" si="103"/>
        <v>3129.68</v>
      </c>
      <c r="I222" s="23">
        <f t="shared" si="103"/>
        <v>1651.48</v>
      </c>
      <c r="J222" s="23">
        <f t="shared" si="103"/>
        <v>43423.839999999997</v>
      </c>
      <c r="K222" s="23">
        <f t="shared" si="103"/>
        <v>51159.665000000001</v>
      </c>
      <c r="L222" s="23">
        <f t="shared" si="103"/>
        <v>51790.33</v>
      </c>
    </row>
    <row r="223" spans="1:12" ht="15.75" thickBot="1" x14ac:dyDescent="0.3">
      <c r="D223" s="42"/>
      <c r="E223" s="42"/>
    </row>
    <row r="224" spans="1:12" ht="15.75" thickBot="1" x14ac:dyDescent="0.3">
      <c r="A224" s="56" t="s">
        <v>208</v>
      </c>
      <c r="B224" s="18"/>
      <c r="C224" s="18"/>
      <c r="D224" s="43"/>
      <c r="E224" s="43"/>
      <c r="F224" s="18"/>
      <c r="G224" s="18"/>
      <c r="H224" s="18"/>
      <c r="I224" s="18"/>
      <c r="J224" s="18"/>
      <c r="K224" s="18"/>
      <c r="L224" s="19"/>
    </row>
    <row r="225" spans="1:12" x14ac:dyDescent="0.25">
      <c r="A225" s="55" t="s">
        <v>331</v>
      </c>
      <c r="B225" s="20" t="s">
        <v>209</v>
      </c>
      <c r="C225" s="20" t="s">
        <v>169</v>
      </c>
      <c r="D225" s="45" t="s">
        <v>275</v>
      </c>
      <c r="E225" s="45" t="s">
        <v>270</v>
      </c>
      <c r="F225" s="21">
        <v>22050</v>
      </c>
      <c r="G225" s="21">
        <f>+F225*2.87%</f>
        <v>632.83500000000004</v>
      </c>
      <c r="H225" s="21">
        <f>+F225*3.04%</f>
        <v>670.32</v>
      </c>
      <c r="I225" s="21">
        <v>0</v>
      </c>
      <c r="J225" s="21">
        <v>5691.07</v>
      </c>
      <c r="K225" s="21">
        <f>+G225+H225+I225+J225</f>
        <v>6994.2250000000004</v>
      </c>
      <c r="L225" s="21">
        <v>15055.77</v>
      </c>
    </row>
    <row r="226" spans="1:12" x14ac:dyDescent="0.25">
      <c r="A226" s="55" t="s">
        <v>332</v>
      </c>
      <c r="B226" s="20" t="s">
        <v>210</v>
      </c>
      <c r="C226" s="20" t="s">
        <v>169</v>
      </c>
      <c r="D226" s="45" t="s">
        <v>272</v>
      </c>
      <c r="E226" s="45" t="s">
        <v>270</v>
      </c>
      <c r="F226" s="21">
        <v>22050</v>
      </c>
      <c r="G226" s="21">
        <f t="shared" ref="G226:G234" si="104">+F226*2.87%</f>
        <v>632.83500000000004</v>
      </c>
      <c r="H226" s="21">
        <f t="shared" ref="H226:H234" si="105">+F226*3.04%</f>
        <v>670.32</v>
      </c>
      <c r="I226" s="21">
        <v>0</v>
      </c>
      <c r="J226" s="21">
        <v>3649</v>
      </c>
      <c r="K226" s="21">
        <f t="shared" ref="K226:K234" si="106">+G226+H226+I226+J226</f>
        <v>4952.1550000000007</v>
      </c>
      <c r="L226" s="21">
        <v>17097.84</v>
      </c>
    </row>
    <row r="227" spans="1:12" x14ac:dyDescent="0.25">
      <c r="A227" s="55" t="s">
        <v>333</v>
      </c>
      <c r="B227" s="20" t="s">
        <v>211</v>
      </c>
      <c r="C227" s="20" t="s">
        <v>169</v>
      </c>
      <c r="D227" s="45" t="s">
        <v>272</v>
      </c>
      <c r="E227" s="45" t="s">
        <v>270</v>
      </c>
      <c r="F227" s="21">
        <v>22050</v>
      </c>
      <c r="G227" s="21">
        <f t="shared" si="104"/>
        <v>632.83500000000004</v>
      </c>
      <c r="H227" s="21">
        <f t="shared" si="105"/>
        <v>670.32</v>
      </c>
      <c r="I227" s="21">
        <v>0</v>
      </c>
      <c r="J227" s="21">
        <v>8484.1299999999992</v>
      </c>
      <c r="K227" s="21">
        <f t="shared" si="106"/>
        <v>9787.2849999999999</v>
      </c>
      <c r="L227" s="21">
        <v>12262.71</v>
      </c>
    </row>
    <row r="228" spans="1:12" x14ac:dyDescent="0.25">
      <c r="A228" s="55" t="s">
        <v>334</v>
      </c>
      <c r="B228" s="20" t="s">
        <v>212</v>
      </c>
      <c r="C228" s="20" t="s">
        <v>169</v>
      </c>
      <c r="D228" s="45" t="s">
        <v>272</v>
      </c>
      <c r="E228" s="45" t="s">
        <v>271</v>
      </c>
      <c r="F228" s="21">
        <v>22050</v>
      </c>
      <c r="G228" s="21">
        <f t="shared" si="104"/>
        <v>632.83500000000004</v>
      </c>
      <c r="H228" s="21">
        <f t="shared" si="105"/>
        <v>670.32</v>
      </c>
      <c r="I228" s="21">
        <v>0</v>
      </c>
      <c r="J228" s="21">
        <v>12382.67</v>
      </c>
      <c r="K228" s="21">
        <f t="shared" si="106"/>
        <v>13685.825000000001</v>
      </c>
      <c r="L228" s="21">
        <v>8364.17</v>
      </c>
    </row>
    <row r="229" spans="1:12" x14ac:dyDescent="0.25">
      <c r="A229" s="55" t="s">
        <v>335</v>
      </c>
      <c r="B229" s="20" t="s">
        <v>213</v>
      </c>
      <c r="C229" s="20" t="s">
        <v>169</v>
      </c>
      <c r="D229" s="45" t="s">
        <v>275</v>
      </c>
      <c r="E229" s="45" t="s">
        <v>270</v>
      </c>
      <c r="F229" s="21">
        <v>22050</v>
      </c>
      <c r="G229" s="21">
        <f t="shared" si="104"/>
        <v>632.83500000000004</v>
      </c>
      <c r="H229" s="21">
        <f t="shared" si="105"/>
        <v>670.32</v>
      </c>
      <c r="I229" s="21">
        <v>0</v>
      </c>
      <c r="J229" s="21">
        <v>6130.51</v>
      </c>
      <c r="K229" s="21">
        <f t="shared" si="106"/>
        <v>7433.6650000000009</v>
      </c>
      <c r="L229" s="21">
        <v>14616.33</v>
      </c>
    </row>
    <row r="230" spans="1:12" x14ac:dyDescent="0.25">
      <c r="A230" s="55" t="s">
        <v>336</v>
      </c>
      <c r="B230" s="20" t="s">
        <v>214</v>
      </c>
      <c r="C230" s="20" t="s">
        <v>182</v>
      </c>
      <c r="D230" s="45" t="s">
        <v>272</v>
      </c>
      <c r="E230" s="45" t="s">
        <v>271</v>
      </c>
      <c r="F230" s="21">
        <v>19943.830000000002</v>
      </c>
      <c r="G230" s="21">
        <f t="shared" si="104"/>
        <v>572.38792100000001</v>
      </c>
      <c r="H230" s="21">
        <f t="shared" si="105"/>
        <v>606.29243200000008</v>
      </c>
      <c r="I230" s="21">
        <v>0</v>
      </c>
      <c r="J230" s="21">
        <v>794.29</v>
      </c>
      <c r="K230" s="21">
        <f t="shared" si="106"/>
        <v>1972.9703530000002</v>
      </c>
      <c r="L230" s="21">
        <f t="shared" ref="L230:L233" si="107">+F230-K230</f>
        <v>17970.859647000001</v>
      </c>
    </row>
    <row r="231" spans="1:12" x14ac:dyDescent="0.25">
      <c r="A231" s="55" t="s">
        <v>280</v>
      </c>
      <c r="B231" s="20" t="s">
        <v>215</v>
      </c>
      <c r="C231" s="20" t="s">
        <v>216</v>
      </c>
      <c r="D231" s="45" t="s">
        <v>275</v>
      </c>
      <c r="E231" s="45" t="s">
        <v>270</v>
      </c>
      <c r="F231" s="21">
        <v>45000</v>
      </c>
      <c r="G231" s="21">
        <f t="shared" si="104"/>
        <v>1291.5</v>
      </c>
      <c r="H231" s="21">
        <f t="shared" si="105"/>
        <v>1368</v>
      </c>
      <c r="I231" s="21">
        <v>1148.33</v>
      </c>
      <c r="J231" s="21">
        <v>75</v>
      </c>
      <c r="K231" s="21">
        <f t="shared" si="106"/>
        <v>3882.83</v>
      </c>
      <c r="L231" s="21">
        <f t="shared" si="107"/>
        <v>41117.17</v>
      </c>
    </row>
    <row r="232" spans="1:12" x14ac:dyDescent="0.25">
      <c r="A232" s="55" t="s">
        <v>281</v>
      </c>
      <c r="B232" s="20" t="s">
        <v>217</v>
      </c>
      <c r="C232" s="20" t="s">
        <v>169</v>
      </c>
      <c r="D232" s="45" t="s">
        <v>275</v>
      </c>
      <c r="E232" s="45" t="s">
        <v>270</v>
      </c>
      <c r="F232" s="21">
        <v>22050</v>
      </c>
      <c r="G232" s="21">
        <f t="shared" si="104"/>
        <v>632.83500000000004</v>
      </c>
      <c r="H232" s="21">
        <f t="shared" si="105"/>
        <v>670.32</v>
      </c>
      <c r="I232" s="21">
        <v>0</v>
      </c>
      <c r="J232" s="21">
        <v>13438.13</v>
      </c>
      <c r="K232" s="21">
        <f t="shared" si="106"/>
        <v>14741.285</v>
      </c>
      <c r="L232" s="21">
        <v>7308.71</v>
      </c>
    </row>
    <row r="233" spans="1:12" x14ac:dyDescent="0.25">
      <c r="A233" s="55" t="s">
        <v>283</v>
      </c>
      <c r="B233" s="20" t="s">
        <v>218</v>
      </c>
      <c r="C233" s="20" t="s">
        <v>162</v>
      </c>
      <c r="D233" s="45" t="s">
        <v>272</v>
      </c>
      <c r="E233" s="45" t="s">
        <v>270</v>
      </c>
      <c r="F233" s="21">
        <v>70000</v>
      </c>
      <c r="G233" s="21">
        <f t="shared" si="104"/>
        <v>2009</v>
      </c>
      <c r="H233" s="21">
        <f t="shared" si="105"/>
        <v>2128</v>
      </c>
      <c r="I233" s="21">
        <v>5368.48</v>
      </c>
      <c r="J233" s="21">
        <v>4131</v>
      </c>
      <c r="K233" s="21">
        <f t="shared" si="106"/>
        <v>13636.48</v>
      </c>
      <c r="L233" s="21">
        <f t="shared" si="107"/>
        <v>56363.520000000004</v>
      </c>
    </row>
    <row r="234" spans="1:12" x14ac:dyDescent="0.25">
      <c r="A234" s="55" t="s">
        <v>337</v>
      </c>
      <c r="B234" s="20" t="s">
        <v>219</v>
      </c>
      <c r="C234" s="20" t="s">
        <v>169</v>
      </c>
      <c r="D234" s="45" t="s">
        <v>275</v>
      </c>
      <c r="E234" s="45" t="s">
        <v>271</v>
      </c>
      <c r="F234" s="21">
        <v>22050</v>
      </c>
      <c r="G234" s="21">
        <f t="shared" si="104"/>
        <v>632.83500000000004</v>
      </c>
      <c r="H234" s="21">
        <f t="shared" si="105"/>
        <v>670.32</v>
      </c>
      <c r="I234" s="21">
        <v>0</v>
      </c>
      <c r="J234" s="21">
        <v>125</v>
      </c>
      <c r="K234" s="21">
        <f t="shared" si="106"/>
        <v>1428.1550000000002</v>
      </c>
      <c r="L234" s="21">
        <v>20621.84</v>
      </c>
    </row>
    <row r="235" spans="1:12" x14ac:dyDescent="0.25">
      <c r="A235" s="55" t="s">
        <v>346</v>
      </c>
      <c r="B235" s="20" t="s">
        <v>35</v>
      </c>
      <c r="C235" s="20" t="s">
        <v>36</v>
      </c>
      <c r="D235" s="45" t="s">
        <v>275</v>
      </c>
      <c r="E235" s="45" t="s">
        <v>270</v>
      </c>
      <c r="F235" s="21">
        <v>22000</v>
      </c>
      <c r="G235" s="21">
        <f>+F235*2.87%</f>
        <v>631.4</v>
      </c>
      <c r="H235" s="21">
        <f>+F235*3.04%</f>
        <v>668.8</v>
      </c>
      <c r="I235" s="21">
        <v>0</v>
      </c>
      <c r="J235" s="21">
        <v>25</v>
      </c>
      <c r="K235" s="21">
        <f>+G235+H235+I235+J235</f>
        <v>1325.1999999999998</v>
      </c>
      <c r="L235" s="21">
        <f>+F235-K235</f>
        <v>20674.8</v>
      </c>
    </row>
    <row r="236" spans="1:12" x14ac:dyDescent="0.25">
      <c r="A236" s="22"/>
      <c r="B236" s="22" t="s">
        <v>15</v>
      </c>
      <c r="C236" s="22">
        <f>+COUNTA(C225:C235)</f>
        <v>11</v>
      </c>
      <c r="D236" s="41"/>
      <c r="E236" s="41"/>
      <c r="F236" s="23">
        <f t="shared" ref="F236:L236" si="108">SUM(F225:F235)</f>
        <v>311293.83</v>
      </c>
      <c r="G236" s="23">
        <f t="shared" si="108"/>
        <v>8934.1329210000004</v>
      </c>
      <c r="H236" s="23">
        <f t="shared" si="108"/>
        <v>9463.3324319999992</v>
      </c>
      <c r="I236" s="23">
        <f t="shared" si="108"/>
        <v>6516.8099999999995</v>
      </c>
      <c r="J236" s="23">
        <f t="shared" si="108"/>
        <v>54925.799999999996</v>
      </c>
      <c r="K236" s="23">
        <v>79840.11</v>
      </c>
      <c r="L236" s="23">
        <f t="shared" si="108"/>
        <v>231453.71964699999</v>
      </c>
    </row>
    <row r="237" spans="1:12" ht="15.75" thickBot="1" x14ac:dyDescent="0.3">
      <c r="D237" s="42"/>
      <c r="E237" s="42"/>
    </row>
    <row r="238" spans="1:12" ht="15.75" thickBot="1" x14ac:dyDescent="0.3">
      <c r="A238" s="56" t="s">
        <v>220</v>
      </c>
      <c r="B238" s="18"/>
      <c r="C238" s="18"/>
      <c r="D238" s="43"/>
      <c r="E238" s="43"/>
      <c r="F238" s="18"/>
      <c r="G238" s="18"/>
      <c r="H238" s="18"/>
      <c r="I238" s="18"/>
      <c r="J238" s="18"/>
      <c r="K238" s="18"/>
      <c r="L238" s="19"/>
    </row>
    <row r="239" spans="1:12" x14ac:dyDescent="0.25">
      <c r="A239" s="55" t="s">
        <v>367</v>
      </c>
      <c r="B239" s="20" t="s">
        <v>221</v>
      </c>
      <c r="C239" s="20" t="s">
        <v>222</v>
      </c>
      <c r="D239" s="45" t="s">
        <v>275</v>
      </c>
      <c r="E239" s="45" t="s">
        <v>271</v>
      </c>
      <c r="F239" s="21">
        <v>31500</v>
      </c>
      <c r="G239" s="21">
        <f>+F239*2.87%</f>
        <v>904.05</v>
      </c>
      <c r="H239" s="21">
        <f>+F239*3.04%</f>
        <v>957.6</v>
      </c>
      <c r="I239" s="21">
        <v>0</v>
      </c>
      <c r="J239" s="21">
        <v>125</v>
      </c>
      <c r="K239" s="21">
        <f>+G239+H239+I239+J239</f>
        <v>1986.65</v>
      </c>
      <c r="L239" s="21">
        <f>+F239-K239</f>
        <v>29513.35</v>
      </c>
    </row>
    <row r="240" spans="1:12" x14ac:dyDescent="0.25">
      <c r="A240" s="55" t="s">
        <v>368</v>
      </c>
      <c r="B240" s="20" t="s">
        <v>223</v>
      </c>
      <c r="C240" s="20" t="s">
        <v>182</v>
      </c>
      <c r="D240" s="45" t="s">
        <v>275</v>
      </c>
      <c r="E240" s="45" t="s">
        <v>271</v>
      </c>
      <c r="F240" s="21">
        <v>21450</v>
      </c>
      <c r="G240" s="21">
        <f t="shared" ref="G240:G242" si="109">+F240*2.87%</f>
        <v>615.61500000000001</v>
      </c>
      <c r="H240" s="21">
        <f t="shared" ref="H240:H242" si="110">+F240*3.04%</f>
        <v>652.08000000000004</v>
      </c>
      <c r="I240" s="21">
        <v>0</v>
      </c>
      <c r="J240" s="21">
        <v>5565.08</v>
      </c>
      <c r="K240" s="21">
        <f t="shared" ref="K240:K242" si="111">+G240+H240+I240+J240</f>
        <v>6832.7749999999996</v>
      </c>
      <c r="L240" s="21">
        <v>14617.22</v>
      </c>
    </row>
    <row r="241" spans="1:12" x14ac:dyDescent="0.25">
      <c r="A241" s="55" t="s">
        <v>278</v>
      </c>
      <c r="B241" s="20" t="s">
        <v>224</v>
      </c>
      <c r="C241" s="20" t="s">
        <v>225</v>
      </c>
      <c r="D241" s="45" t="s">
        <v>272</v>
      </c>
      <c r="E241" s="45" t="s">
        <v>270</v>
      </c>
      <c r="F241" s="21">
        <v>50000</v>
      </c>
      <c r="G241" s="21">
        <f t="shared" si="109"/>
        <v>1435</v>
      </c>
      <c r="H241" s="21">
        <f t="shared" si="110"/>
        <v>1520</v>
      </c>
      <c r="I241" s="21">
        <v>1651.48</v>
      </c>
      <c r="J241" s="21">
        <v>3071.12</v>
      </c>
      <c r="K241" s="21">
        <f t="shared" si="111"/>
        <v>7677.5999999999995</v>
      </c>
      <c r="L241" s="21">
        <f t="shared" ref="L241:L242" si="112">+F241-K241</f>
        <v>42322.400000000001</v>
      </c>
    </row>
    <row r="242" spans="1:12" x14ac:dyDescent="0.25">
      <c r="A242" s="55" t="s">
        <v>369</v>
      </c>
      <c r="B242" s="20" t="s">
        <v>226</v>
      </c>
      <c r="C242" s="20" t="s">
        <v>167</v>
      </c>
      <c r="D242" s="45" t="s">
        <v>275</v>
      </c>
      <c r="E242" s="45" t="s">
        <v>270</v>
      </c>
      <c r="F242" s="21">
        <v>35000</v>
      </c>
      <c r="G242" s="21">
        <f t="shared" si="109"/>
        <v>1004.5</v>
      </c>
      <c r="H242" s="21">
        <f t="shared" si="110"/>
        <v>1064</v>
      </c>
      <c r="I242" s="21">
        <v>0</v>
      </c>
      <c r="J242" s="21">
        <v>2875.24</v>
      </c>
      <c r="K242" s="21">
        <f t="shared" si="111"/>
        <v>4943.74</v>
      </c>
      <c r="L242" s="21">
        <f t="shared" si="112"/>
        <v>30056.260000000002</v>
      </c>
    </row>
    <row r="243" spans="1:12" x14ac:dyDescent="0.25">
      <c r="A243" s="22"/>
      <c r="B243" s="22" t="s">
        <v>15</v>
      </c>
      <c r="C243" s="22">
        <f>+COUNTA(C239:C242)</f>
        <v>4</v>
      </c>
      <c r="D243" s="41"/>
      <c r="E243" s="41"/>
      <c r="F243" s="23">
        <f>SUM(F239:F242)</f>
        <v>137950</v>
      </c>
      <c r="G243" s="23">
        <f>SUM(G239:G242)</f>
        <v>3959.165</v>
      </c>
      <c r="H243" s="23">
        <f>SUM(H239:H242)</f>
        <v>4193.68</v>
      </c>
      <c r="I243" s="23">
        <f>SUM(I239:I242)</f>
        <v>1651.48</v>
      </c>
      <c r="J243" s="23">
        <f>SUM(J239:J242)</f>
        <v>11636.44</v>
      </c>
      <c r="K243" s="23">
        <f>SUM(K239:K242)</f>
        <v>21440.764999999999</v>
      </c>
      <c r="L243" s="23">
        <f>SUM(L239:L242)</f>
        <v>116509.23000000001</v>
      </c>
    </row>
    <row r="244" spans="1:12" ht="15.75" thickBot="1" x14ac:dyDescent="0.3">
      <c r="D244" s="42"/>
      <c r="E244" s="42"/>
    </row>
    <row r="245" spans="1:12" ht="16.5" thickBot="1" x14ac:dyDescent="0.3">
      <c r="A245" s="3"/>
      <c r="B245" s="4"/>
      <c r="C245" s="4"/>
      <c r="D245" s="3"/>
      <c r="E245" s="3"/>
      <c r="F245" s="5"/>
      <c r="G245" s="64" t="s">
        <v>254</v>
      </c>
      <c r="H245" s="65"/>
      <c r="I245" s="6"/>
      <c r="J245" s="6"/>
      <c r="K245" s="6"/>
      <c r="L245" s="6"/>
    </row>
    <row r="246" spans="1:12" s="7" customFormat="1" ht="30" customHeight="1" thickBot="1" x14ac:dyDescent="0.25">
      <c r="A246" s="14" t="s">
        <v>255</v>
      </c>
      <c r="B246" s="14" t="s">
        <v>256</v>
      </c>
      <c r="C246" s="14" t="s">
        <v>257</v>
      </c>
      <c r="D246" s="38" t="s">
        <v>258</v>
      </c>
      <c r="E246" s="38"/>
      <c r="F246" s="14" t="s">
        <v>0</v>
      </c>
      <c r="G246" s="14" t="s">
        <v>259</v>
      </c>
      <c r="H246" s="14" t="s">
        <v>260</v>
      </c>
      <c r="I246" s="17" t="s">
        <v>261</v>
      </c>
      <c r="J246" s="17" t="s">
        <v>262</v>
      </c>
      <c r="K246" s="17" t="s">
        <v>263</v>
      </c>
      <c r="L246" s="17" t="s">
        <v>264</v>
      </c>
    </row>
    <row r="247" spans="1:12" ht="15.75" thickBot="1" x14ac:dyDescent="0.3">
      <c r="A247" s="56" t="s">
        <v>253</v>
      </c>
      <c r="B247" s="18"/>
      <c r="C247" s="18"/>
      <c r="D247" s="43"/>
      <c r="E247" s="43"/>
      <c r="F247" s="18"/>
      <c r="G247" s="18"/>
      <c r="H247" s="18"/>
      <c r="I247" s="18"/>
      <c r="J247" s="18"/>
      <c r="K247" s="18"/>
      <c r="L247" s="19"/>
    </row>
    <row r="248" spans="1:12" x14ac:dyDescent="0.25">
      <c r="A248" s="39">
        <v>109</v>
      </c>
      <c r="B248" s="20" t="s">
        <v>227</v>
      </c>
      <c r="C248" s="20" t="s">
        <v>228</v>
      </c>
      <c r="D248" s="45" t="s">
        <v>275</v>
      </c>
      <c r="E248" s="45" t="s">
        <v>270</v>
      </c>
      <c r="F248" s="21">
        <v>50000</v>
      </c>
      <c r="G248" s="21">
        <f>+F248*2.87%</f>
        <v>1435</v>
      </c>
      <c r="H248" s="21">
        <f>+F248*3.04%</f>
        <v>1520</v>
      </c>
      <c r="I248" s="21">
        <v>1651.48</v>
      </c>
      <c r="J248" s="21">
        <v>9592.2900000000009</v>
      </c>
      <c r="K248" s="21">
        <f>+G248+H248+I248+J248</f>
        <v>14198.77</v>
      </c>
      <c r="L248" s="21">
        <f>+F248-K248</f>
        <v>35801.229999999996</v>
      </c>
    </row>
    <row r="249" spans="1:12" x14ac:dyDescent="0.25">
      <c r="A249" s="39">
        <v>678</v>
      </c>
      <c r="B249" s="20" t="s">
        <v>229</v>
      </c>
      <c r="C249" s="20" t="s">
        <v>4</v>
      </c>
      <c r="D249" s="45" t="s">
        <v>275</v>
      </c>
      <c r="E249" s="45" t="s">
        <v>270</v>
      </c>
      <c r="F249" s="21">
        <v>18000</v>
      </c>
      <c r="G249" s="21">
        <f>+F249*2.87%</f>
        <v>516.6</v>
      </c>
      <c r="H249" s="21">
        <f>+F249*3.04%</f>
        <v>547.20000000000005</v>
      </c>
      <c r="I249" s="21">
        <v>0</v>
      </c>
      <c r="J249" s="21">
        <v>6368.5</v>
      </c>
      <c r="K249" s="21">
        <f>+G249+H249+I249+J249</f>
        <v>7432.3</v>
      </c>
      <c r="L249" s="21">
        <f>+F249-K249</f>
        <v>10567.7</v>
      </c>
    </row>
    <row r="250" spans="1:12" x14ac:dyDescent="0.25">
      <c r="A250" s="22"/>
      <c r="B250" s="22" t="s">
        <v>15</v>
      </c>
      <c r="C250" s="22">
        <f>+COUNTA(C248:C249)</f>
        <v>2</v>
      </c>
      <c r="D250" s="41"/>
      <c r="E250" s="41"/>
      <c r="F250" s="23">
        <f>SUM(F248:F249)</f>
        <v>68000</v>
      </c>
      <c r="G250" s="23">
        <f t="shared" ref="G250:L250" si="113">SUM(G248:G249)</f>
        <v>1951.6</v>
      </c>
      <c r="H250" s="23">
        <f t="shared" si="113"/>
        <v>2067.1999999999998</v>
      </c>
      <c r="I250" s="23">
        <f t="shared" si="113"/>
        <v>1651.48</v>
      </c>
      <c r="J250" s="23">
        <f t="shared" si="113"/>
        <v>15960.79</v>
      </c>
      <c r="K250" s="23">
        <f t="shared" si="113"/>
        <v>21631.07</v>
      </c>
      <c r="L250" s="23">
        <f t="shared" si="113"/>
        <v>46368.929999999993</v>
      </c>
    </row>
    <row r="251" spans="1:12" ht="15.75" thickBot="1" x14ac:dyDescent="0.3">
      <c r="D251" s="42"/>
      <c r="E251" s="42"/>
    </row>
    <row r="252" spans="1:12" ht="15.75" thickBot="1" x14ac:dyDescent="0.3">
      <c r="A252" s="56" t="s">
        <v>230</v>
      </c>
      <c r="B252" s="18"/>
      <c r="C252" s="18"/>
      <c r="D252" s="43"/>
      <c r="E252" s="43"/>
      <c r="F252" s="18"/>
      <c r="G252" s="18"/>
      <c r="H252" s="18"/>
      <c r="I252" s="18"/>
      <c r="J252" s="18"/>
      <c r="K252" s="18"/>
      <c r="L252" s="19"/>
    </row>
    <row r="253" spans="1:12" x14ac:dyDescent="0.25">
      <c r="A253" s="55" t="s">
        <v>372</v>
      </c>
      <c r="B253" s="20" t="s">
        <v>231</v>
      </c>
      <c r="C253" s="20" t="s">
        <v>232</v>
      </c>
      <c r="D253" s="45" t="s">
        <v>275</v>
      </c>
      <c r="E253" s="45" t="s">
        <v>270</v>
      </c>
      <c r="F253" s="21">
        <v>31227.29</v>
      </c>
      <c r="G253" s="21">
        <f>+F253*2.87%</f>
        <v>896.22322300000008</v>
      </c>
      <c r="H253" s="21">
        <f>+F253*3.04%</f>
        <v>949.30961600000001</v>
      </c>
      <c r="I253" s="21">
        <v>0</v>
      </c>
      <c r="J253" s="21">
        <v>75</v>
      </c>
      <c r="K253" s="21">
        <f>+G253+H253+I253+J253</f>
        <v>1920.532839</v>
      </c>
      <c r="L253" s="21">
        <f>+F253-K253</f>
        <v>29306.757161000001</v>
      </c>
    </row>
    <row r="254" spans="1:12" x14ac:dyDescent="0.25">
      <c r="A254" s="55" t="s">
        <v>373</v>
      </c>
      <c r="B254" s="20" t="s">
        <v>233</v>
      </c>
      <c r="C254" s="20" t="s">
        <v>234</v>
      </c>
      <c r="D254" s="45" t="s">
        <v>275</v>
      </c>
      <c r="E254" s="45" t="s">
        <v>271</v>
      </c>
      <c r="F254" s="21">
        <v>50000</v>
      </c>
      <c r="G254" s="21">
        <f t="shared" ref="G254:G255" si="114">+F254*2.87%</f>
        <v>1435</v>
      </c>
      <c r="H254" s="21">
        <f t="shared" ref="H254:H255" si="115">+F254*3.04%</f>
        <v>1520</v>
      </c>
      <c r="I254" s="21">
        <v>1651.48</v>
      </c>
      <c r="J254" s="21">
        <v>1595.12</v>
      </c>
      <c r="K254" s="21">
        <f t="shared" ref="K254:K255" si="116">+G254+H254+I254+J254</f>
        <v>6201.5999999999995</v>
      </c>
      <c r="L254" s="21">
        <f t="shared" ref="L254:L255" si="117">+F254-K254</f>
        <v>43798.400000000001</v>
      </c>
    </row>
    <row r="255" spans="1:12" x14ac:dyDescent="0.25">
      <c r="A255" s="55" t="s">
        <v>374</v>
      </c>
      <c r="B255" s="20" t="s">
        <v>235</v>
      </c>
      <c r="C255" s="20" t="s">
        <v>182</v>
      </c>
      <c r="D255" s="45" t="s">
        <v>275</v>
      </c>
      <c r="E255" s="45" t="s">
        <v>270</v>
      </c>
      <c r="F255" s="21">
        <v>19943.830000000002</v>
      </c>
      <c r="G255" s="21">
        <f t="shared" si="114"/>
        <v>572.38792100000001</v>
      </c>
      <c r="H255" s="21">
        <f t="shared" si="115"/>
        <v>606.29243200000008</v>
      </c>
      <c r="I255" s="21">
        <v>0</v>
      </c>
      <c r="J255" s="21">
        <v>15014.65</v>
      </c>
      <c r="K255" s="21">
        <f t="shared" si="116"/>
        <v>16193.330352999999</v>
      </c>
      <c r="L255" s="21">
        <f t="shared" si="117"/>
        <v>3750.4996470000024</v>
      </c>
    </row>
    <row r="256" spans="1:12" x14ac:dyDescent="0.25">
      <c r="A256" s="55" t="s">
        <v>316</v>
      </c>
      <c r="B256" s="20" t="s">
        <v>113</v>
      </c>
      <c r="C256" s="20" t="s">
        <v>182</v>
      </c>
      <c r="D256" s="45" t="s">
        <v>274</v>
      </c>
      <c r="E256" s="45" t="s">
        <v>271</v>
      </c>
      <c r="F256" s="21">
        <v>13200</v>
      </c>
      <c r="G256" s="21">
        <f>+F256*2.87%</f>
        <v>378.84</v>
      </c>
      <c r="H256" s="21">
        <f>+F256*3.04%</f>
        <v>401.28</v>
      </c>
      <c r="I256" s="21">
        <v>0</v>
      </c>
      <c r="J256" s="21">
        <v>125</v>
      </c>
      <c r="K256" s="21">
        <f>+G256+H256+I256+J256</f>
        <v>905.11999999999989</v>
      </c>
      <c r="L256" s="21">
        <f>+F256-K256</f>
        <v>12294.880000000001</v>
      </c>
    </row>
    <row r="257" spans="1:12" x14ac:dyDescent="0.25">
      <c r="A257" s="55"/>
      <c r="B257" s="20" t="s">
        <v>383</v>
      </c>
      <c r="C257" s="20" t="s">
        <v>384</v>
      </c>
      <c r="D257" s="45" t="s">
        <v>275</v>
      </c>
      <c r="E257" s="45" t="s">
        <v>271</v>
      </c>
      <c r="F257" s="21">
        <v>26250</v>
      </c>
      <c r="G257" s="21">
        <f>+F257*2.87%</f>
        <v>753.375</v>
      </c>
      <c r="H257" s="21">
        <f>+F257*3.04%</f>
        <v>798</v>
      </c>
      <c r="I257" s="21"/>
      <c r="J257" s="21">
        <v>6752.74</v>
      </c>
      <c r="K257" s="21">
        <f>+G257+H257+I257+J257</f>
        <v>8304.1149999999998</v>
      </c>
      <c r="L257" s="21">
        <f>+F257-K257</f>
        <v>17945.885000000002</v>
      </c>
    </row>
    <row r="258" spans="1:12" x14ac:dyDescent="0.25">
      <c r="A258" s="22"/>
      <c r="B258" s="22" t="s">
        <v>15</v>
      </c>
      <c r="C258" s="22">
        <f>+COUNTA(C253:C257)</f>
        <v>5</v>
      </c>
      <c r="D258" s="41"/>
      <c r="E258" s="41"/>
      <c r="F258" s="23">
        <f>SUM(F253:F257)</f>
        <v>140621.12</v>
      </c>
      <c r="G258" s="23">
        <f>SUM(G253:G257)</f>
        <v>4035.8261440000001</v>
      </c>
      <c r="H258" s="23">
        <f>SUM(H253:H257)</f>
        <v>4274.8820480000004</v>
      </c>
      <c r="I258" s="23">
        <f t="shared" ref="I258" si="118">SUM(I253:I255)</f>
        <v>1651.48</v>
      </c>
      <c r="J258" s="23">
        <f>SUM(J253:J257)</f>
        <v>23562.510000000002</v>
      </c>
      <c r="K258" s="23">
        <f>SUM(K253:K257)</f>
        <v>33524.698191999996</v>
      </c>
      <c r="L258" s="23">
        <f>SUM(L253:L257)</f>
        <v>107096.42180800001</v>
      </c>
    </row>
    <row r="259" spans="1:12" ht="15.75" thickBot="1" x14ac:dyDescent="0.3">
      <c r="D259" s="42"/>
      <c r="E259" s="42"/>
    </row>
    <row r="260" spans="1:12" ht="15.75" thickBot="1" x14ac:dyDescent="0.3">
      <c r="A260" s="56" t="s">
        <v>236</v>
      </c>
      <c r="B260" s="18"/>
      <c r="C260" s="18"/>
      <c r="D260" s="43"/>
      <c r="E260" s="43"/>
      <c r="F260" s="18"/>
      <c r="G260" s="18"/>
      <c r="H260" s="18"/>
      <c r="I260" s="18"/>
      <c r="J260" s="18"/>
      <c r="K260" s="18"/>
      <c r="L260" s="19"/>
    </row>
    <row r="261" spans="1:12" x14ac:dyDescent="0.25">
      <c r="A261" s="53" t="s">
        <v>282</v>
      </c>
      <c r="B261" s="20" t="s">
        <v>237</v>
      </c>
      <c r="C261" s="20" t="s">
        <v>162</v>
      </c>
      <c r="D261" s="45" t="s">
        <v>276</v>
      </c>
      <c r="E261" s="45" t="s">
        <v>271</v>
      </c>
      <c r="F261" s="21">
        <v>33399.93</v>
      </c>
      <c r="G261" s="21">
        <f t="shared" ref="G261:G277" si="119">+F261*2.87%</f>
        <v>958.577991</v>
      </c>
      <c r="H261" s="21">
        <f t="shared" ref="H261:H277" si="120">+F261*3.04%</f>
        <v>1015.357872</v>
      </c>
      <c r="I261" s="21">
        <v>0</v>
      </c>
      <c r="J261" s="21">
        <v>175</v>
      </c>
      <c r="K261" s="21">
        <f t="shared" ref="K261:K273" si="121">+G261+H261+I261+J261</f>
        <v>2148.9358630000002</v>
      </c>
      <c r="L261" s="21">
        <f t="shared" ref="L261:L275" si="122">+F261-K261</f>
        <v>31250.994137000002</v>
      </c>
    </row>
    <row r="262" spans="1:12" x14ac:dyDescent="0.25">
      <c r="A262" s="53" t="s">
        <v>284</v>
      </c>
      <c r="B262" s="20" t="s">
        <v>238</v>
      </c>
      <c r="C262" s="20" t="s">
        <v>182</v>
      </c>
      <c r="D262" s="45" t="s">
        <v>276</v>
      </c>
      <c r="E262" s="45" t="s">
        <v>270</v>
      </c>
      <c r="F262" s="21">
        <v>18130.75</v>
      </c>
      <c r="G262" s="21">
        <f t="shared" si="119"/>
        <v>520.35252500000001</v>
      </c>
      <c r="H262" s="21">
        <f t="shared" si="120"/>
        <v>551.1748</v>
      </c>
      <c r="I262" s="21">
        <v>0</v>
      </c>
      <c r="J262" s="21">
        <v>12131.6</v>
      </c>
      <c r="K262" s="21">
        <v>13203.12</v>
      </c>
      <c r="L262" s="21">
        <v>4927.63</v>
      </c>
    </row>
    <row r="263" spans="1:12" x14ac:dyDescent="0.25">
      <c r="A263" s="53" t="s">
        <v>289</v>
      </c>
      <c r="B263" s="20" t="s">
        <v>239</v>
      </c>
      <c r="C263" s="20" t="s">
        <v>101</v>
      </c>
      <c r="D263" s="45" t="s">
        <v>276</v>
      </c>
      <c r="E263" s="45" t="s">
        <v>270</v>
      </c>
      <c r="F263" s="21">
        <v>13200</v>
      </c>
      <c r="G263" s="21">
        <f t="shared" si="119"/>
        <v>378.84</v>
      </c>
      <c r="H263" s="21">
        <f t="shared" si="120"/>
        <v>401.28</v>
      </c>
      <c r="I263" s="21">
        <v>0</v>
      </c>
      <c r="J263" s="21">
        <v>9947</v>
      </c>
      <c r="K263" s="21">
        <f t="shared" si="121"/>
        <v>10727.119999999999</v>
      </c>
      <c r="L263" s="21">
        <f t="shared" si="122"/>
        <v>2472.880000000001</v>
      </c>
    </row>
    <row r="264" spans="1:12" x14ac:dyDescent="0.25">
      <c r="A264" s="53" t="s">
        <v>290</v>
      </c>
      <c r="B264" s="20" t="s">
        <v>240</v>
      </c>
      <c r="C264" s="20" t="s">
        <v>182</v>
      </c>
      <c r="D264" s="45" t="s">
        <v>275</v>
      </c>
      <c r="E264" s="45" t="s">
        <v>270</v>
      </c>
      <c r="F264" s="21">
        <v>14958.45</v>
      </c>
      <c r="G264" s="21">
        <f t="shared" si="119"/>
        <v>429.30751500000002</v>
      </c>
      <c r="H264" s="21">
        <f t="shared" si="120"/>
        <v>454.73688000000004</v>
      </c>
      <c r="I264" s="21">
        <v>0</v>
      </c>
      <c r="J264" s="21">
        <v>75</v>
      </c>
      <c r="K264" s="21">
        <v>959.05</v>
      </c>
      <c r="L264" s="21">
        <v>13999.4</v>
      </c>
    </row>
    <row r="265" spans="1:12" x14ac:dyDescent="0.25">
      <c r="A265" s="53" t="s">
        <v>291</v>
      </c>
      <c r="B265" s="20" t="s">
        <v>241</v>
      </c>
      <c r="C265" s="20" t="s">
        <v>32</v>
      </c>
      <c r="D265" s="45" t="s">
        <v>275</v>
      </c>
      <c r="E265" s="45" t="s">
        <v>270</v>
      </c>
      <c r="F265" s="21">
        <v>26250</v>
      </c>
      <c r="G265" s="21">
        <f t="shared" si="119"/>
        <v>753.375</v>
      </c>
      <c r="H265" s="21">
        <f t="shared" si="120"/>
        <v>798</v>
      </c>
      <c r="I265" s="21">
        <v>0</v>
      </c>
      <c r="J265" s="21">
        <v>5203.18</v>
      </c>
      <c r="K265" s="21">
        <f t="shared" si="121"/>
        <v>6754.5550000000003</v>
      </c>
      <c r="L265" s="21">
        <v>19495.439999999999</v>
      </c>
    </row>
    <row r="266" spans="1:12" x14ac:dyDescent="0.25">
      <c r="A266" s="53" t="s">
        <v>294</v>
      </c>
      <c r="B266" s="20" t="s">
        <v>242</v>
      </c>
      <c r="C266" s="20" t="s">
        <v>182</v>
      </c>
      <c r="D266" s="45" t="s">
        <v>276</v>
      </c>
      <c r="E266" s="45" t="s">
        <v>270</v>
      </c>
      <c r="F266" s="21">
        <v>22729.35</v>
      </c>
      <c r="G266" s="21">
        <f t="shared" si="119"/>
        <v>652.33234499999992</v>
      </c>
      <c r="H266" s="21">
        <f t="shared" si="120"/>
        <v>690.97223999999994</v>
      </c>
      <c r="I266" s="21">
        <v>0</v>
      </c>
      <c r="J266" s="21">
        <v>13323.71</v>
      </c>
      <c r="K266" s="21">
        <f t="shared" si="121"/>
        <v>14667.014584999999</v>
      </c>
      <c r="L266" s="21">
        <f t="shared" si="122"/>
        <v>8062.3354149999996</v>
      </c>
    </row>
    <row r="267" spans="1:12" x14ac:dyDescent="0.25">
      <c r="A267" s="53" t="s">
        <v>295</v>
      </c>
      <c r="B267" s="20" t="s">
        <v>243</v>
      </c>
      <c r="C267" s="20" t="s">
        <v>244</v>
      </c>
      <c r="D267" s="45" t="s">
        <v>275</v>
      </c>
      <c r="E267" s="45" t="s">
        <v>270</v>
      </c>
      <c r="F267" s="21">
        <v>35000</v>
      </c>
      <c r="G267" s="21">
        <f t="shared" si="119"/>
        <v>1004.5</v>
      </c>
      <c r="H267" s="21">
        <f t="shared" si="120"/>
        <v>1064</v>
      </c>
      <c r="I267" s="21">
        <v>0</v>
      </c>
      <c r="J267" s="21">
        <v>12511.97</v>
      </c>
      <c r="K267" s="21">
        <f t="shared" si="121"/>
        <v>14580.47</v>
      </c>
      <c r="L267" s="21">
        <f t="shared" si="122"/>
        <v>20419.53</v>
      </c>
    </row>
    <row r="268" spans="1:12" x14ac:dyDescent="0.25">
      <c r="A268" s="53" t="s">
        <v>296</v>
      </c>
      <c r="B268" s="20" t="s">
        <v>245</v>
      </c>
      <c r="C268" s="20" t="s">
        <v>169</v>
      </c>
      <c r="D268" s="45" t="s">
        <v>275</v>
      </c>
      <c r="E268" s="45" t="s">
        <v>270</v>
      </c>
      <c r="F268" s="21">
        <v>22050</v>
      </c>
      <c r="G268" s="21">
        <f t="shared" si="119"/>
        <v>632.83500000000004</v>
      </c>
      <c r="H268" s="21">
        <f t="shared" si="120"/>
        <v>670.32</v>
      </c>
      <c r="I268" s="21">
        <v>0</v>
      </c>
      <c r="J268" s="21">
        <v>9451.4699999999993</v>
      </c>
      <c r="K268" s="21">
        <f t="shared" si="121"/>
        <v>10754.625</v>
      </c>
      <c r="L268" s="21">
        <v>11295.37</v>
      </c>
    </row>
    <row r="269" spans="1:12" x14ac:dyDescent="0.25">
      <c r="A269" s="53" t="s">
        <v>297</v>
      </c>
      <c r="B269" s="20" t="s">
        <v>246</v>
      </c>
      <c r="C269" s="20" t="s">
        <v>182</v>
      </c>
      <c r="D269" s="45" t="s">
        <v>275</v>
      </c>
      <c r="E269" s="45" t="s">
        <v>270</v>
      </c>
      <c r="F269" s="21">
        <v>21450</v>
      </c>
      <c r="G269" s="21">
        <f t="shared" si="119"/>
        <v>615.61500000000001</v>
      </c>
      <c r="H269" s="21">
        <f t="shared" si="120"/>
        <v>652.08000000000004</v>
      </c>
      <c r="I269" s="21">
        <v>0</v>
      </c>
      <c r="J269" s="21">
        <v>11610.83</v>
      </c>
      <c r="K269" s="21">
        <f t="shared" si="121"/>
        <v>12878.525</v>
      </c>
      <c r="L269" s="21">
        <v>8571.4699999999993</v>
      </c>
    </row>
    <row r="270" spans="1:12" x14ac:dyDescent="0.25">
      <c r="A270" s="53" t="s">
        <v>300</v>
      </c>
      <c r="B270" s="20" t="s">
        <v>247</v>
      </c>
      <c r="C270" s="20" t="s">
        <v>169</v>
      </c>
      <c r="D270" s="45" t="s">
        <v>276</v>
      </c>
      <c r="E270" s="45" t="s">
        <v>270</v>
      </c>
      <c r="F270" s="21">
        <v>22050</v>
      </c>
      <c r="G270" s="21">
        <f t="shared" si="119"/>
        <v>632.83500000000004</v>
      </c>
      <c r="H270" s="21">
        <f t="shared" si="120"/>
        <v>670.32</v>
      </c>
      <c r="I270" s="21">
        <v>0</v>
      </c>
      <c r="J270" s="21">
        <v>8705.02</v>
      </c>
      <c r="K270" s="21">
        <f t="shared" si="121"/>
        <v>10008.175000000001</v>
      </c>
      <c r="L270" s="21">
        <v>12041.82</v>
      </c>
    </row>
    <row r="271" spans="1:12" x14ac:dyDescent="0.25">
      <c r="A271" s="45" t="s">
        <v>301</v>
      </c>
      <c r="B271" s="20" t="s">
        <v>248</v>
      </c>
      <c r="C271" s="20" t="s">
        <v>182</v>
      </c>
      <c r="D271" s="45" t="s">
        <v>275</v>
      </c>
      <c r="E271" s="45" t="s">
        <v>270</v>
      </c>
      <c r="F271" s="21">
        <v>19943.830000000002</v>
      </c>
      <c r="G271" s="21">
        <f t="shared" si="119"/>
        <v>572.38792100000001</v>
      </c>
      <c r="H271" s="21">
        <f t="shared" si="120"/>
        <v>606.29243200000008</v>
      </c>
      <c r="I271" s="21">
        <v>0</v>
      </c>
      <c r="J271" s="21">
        <v>2957.31</v>
      </c>
      <c r="K271" s="21">
        <f t="shared" si="121"/>
        <v>4135.9903530000001</v>
      </c>
      <c r="L271" s="21">
        <f t="shared" si="122"/>
        <v>15807.839647000001</v>
      </c>
    </row>
    <row r="272" spans="1:12" x14ac:dyDescent="0.25">
      <c r="A272" s="53" t="s">
        <v>292</v>
      </c>
      <c r="B272" s="20" t="s">
        <v>249</v>
      </c>
      <c r="C272" s="20" t="s">
        <v>78</v>
      </c>
      <c r="D272" s="45" t="s">
        <v>275</v>
      </c>
      <c r="E272" s="45" t="s">
        <v>270</v>
      </c>
      <c r="F272" s="21">
        <v>19800</v>
      </c>
      <c r="G272" s="21">
        <f t="shared" si="119"/>
        <v>568.26</v>
      </c>
      <c r="H272" s="21">
        <f t="shared" si="120"/>
        <v>601.91999999999996</v>
      </c>
      <c r="I272" s="21">
        <v>0</v>
      </c>
      <c r="J272" s="21">
        <v>25</v>
      </c>
      <c r="K272" s="21">
        <f t="shared" si="121"/>
        <v>1195.1799999999998</v>
      </c>
      <c r="L272" s="21">
        <f t="shared" si="122"/>
        <v>18604.82</v>
      </c>
    </row>
    <row r="273" spans="1:12" x14ac:dyDescent="0.25">
      <c r="A273" s="53" t="s">
        <v>293</v>
      </c>
      <c r="B273" s="20" t="s">
        <v>250</v>
      </c>
      <c r="C273" s="20" t="s">
        <v>169</v>
      </c>
      <c r="D273" s="45" t="s">
        <v>275</v>
      </c>
      <c r="E273" s="45" t="s">
        <v>271</v>
      </c>
      <c r="F273" s="21">
        <v>22050</v>
      </c>
      <c r="G273" s="21">
        <f t="shared" si="119"/>
        <v>632.83500000000004</v>
      </c>
      <c r="H273" s="21">
        <f t="shared" si="120"/>
        <v>670.32</v>
      </c>
      <c r="I273" s="21">
        <v>0</v>
      </c>
      <c r="J273" s="21">
        <v>25</v>
      </c>
      <c r="K273" s="21">
        <f t="shared" si="121"/>
        <v>1328.1550000000002</v>
      </c>
      <c r="L273" s="21">
        <v>20721.84</v>
      </c>
    </row>
    <row r="274" spans="1:12" s="61" customFormat="1" x14ac:dyDescent="0.25">
      <c r="A274" s="62" t="s">
        <v>379</v>
      </c>
      <c r="B274" s="58" t="s">
        <v>376</v>
      </c>
      <c r="C274" s="58" t="s">
        <v>182</v>
      </c>
      <c r="D274" s="59" t="s">
        <v>275</v>
      </c>
      <c r="E274" s="59" t="s">
        <v>270</v>
      </c>
      <c r="F274" s="60">
        <v>18130.2</v>
      </c>
      <c r="G274" s="60">
        <f t="shared" si="119"/>
        <v>520.33673999999996</v>
      </c>
      <c r="H274" s="60">
        <f t="shared" si="120"/>
        <v>551.15808000000004</v>
      </c>
      <c r="I274" s="60"/>
      <c r="J274" s="60">
        <v>25</v>
      </c>
      <c r="K274" s="60">
        <v>1096.5</v>
      </c>
      <c r="L274" s="60">
        <v>17033.7</v>
      </c>
    </row>
    <row r="275" spans="1:12" s="61" customFormat="1" x14ac:dyDescent="0.25">
      <c r="A275" s="62" t="s">
        <v>380</v>
      </c>
      <c r="B275" s="58" t="s">
        <v>377</v>
      </c>
      <c r="C275" s="58" t="s">
        <v>58</v>
      </c>
      <c r="D275" s="59" t="s">
        <v>275</v>
      </c>
      <c r="E275" s="59" t="s">
        <v>271</v>
      </c>
      <c r="F275" s="60">
        <v>11000</v>
      </c>
      <c r="G275" s="60">
        <f t="shared" si="119"/>
        <v>315.7</v>
      </c>
      <c r="H275" s="60">
        <f t="shared" si="120"/>
        <v>334.4</v>
      </c>
      <c r="I275" s="60"/>
      <c r="J275" s="60">
        <v>25</v>
      </c>
      <c r="K275" s="60">
        <f>+J275+H275+G275</f>
        <v>675.09999999999991</v>
      </c>
      <c r="L275" s="60">
        <f t="shared" si="122"/>
        <v>10324.9</v>
      </c>
    </row>
    <row r="276" spans="1:12" s="61" customFormat="1" x14ac:dyDescent="0.25">
      <c r="A276" s="62" t="s">
        <v>381</v>
      </c>
      <c r="B276" s="58" t="s">
        <v>378</v>
      </c>
      <c r="C276" s="58" t="s">
        <v>58</v>
      </c>
      <c r="D276" s="59" t="s">
        <v>275</v>
      </c>
      <c r="E276" s="59" t="s">
        <v>271</v>
      </c>
      <c r="F276" s="60">
        <v>11000</v>
      </c>
      <c r="G276" s="60">
        <f t="shared" si="119"/>
        <v>315.7</v>
      </c>
      <c r="H276" s="60">
        <f t="shared" si="120"/>
        <v>334.4</v>
      </c>
      <c r="I276" s="60"/>
      <c r="J276" s="60">
        <v>25</v>
      </c>
      <c r="K276" s="60">
        <f>+G276+H276+J276</f>
        <v>675.09999999999991</v>
      </c>
      <c r="L276" s="60">
        <f>+F276-K276</f>
        <v>10324.9</v>
      </c>
    </row>
    <row r="277" spans="1:12" s="61" customFormat="1" x14ac:dyDescent="0.25">
      <c r="A277" s="62" t="s">
        <v>396</v>
      </c>
      <c r="B277" s="58" t="s">
        <v>385</v>
      </c>
      <c r="C277" s="58" t="s">
        <v>58</v>
      </c>
      <c r="D277" s="59" t="s">
        <v>275</v>
      </c>
      <c r="E277" s="59" t="s">
        <v>271</v>
      </c>
      <c r="F277" s="60">
        <v>11000</v>
      </c>
      <c r="G277" s="60">
        <f t="shared" si="119"/>
        <v>315.7</v>
      </c>
      <c r="H277" s="60">
        <f t="shared" si="120"/>
        <v>334.4</v>
      </c>
      <c r="I277" s="60"/>
      <c r="J277" s="60">
        <v>25</v>
      </c>
      <c r="K277" s="60">
        <f>+G277+H277+I277+J277</f>
        <v>675.09999999999991</v>
      </c>
      <c r="L277" s="60">
        <f>+F277-K277</f>
        <v>10324.9</v>
      </c>
    </row>
    <row r="278" spans="1:12" x14ac:dyDescent="0.25">
      <c r="A278" s="22"/>
      <c r="B278" s="22" t="s">
        <v>15</v>
      </c>
      <c r="C278" s="22">
        <f>+COUNTA(C261:C277)</f>
        <v>17</v>
      </c>
      <c r="D278" s="41"/>
      <c r="E278" s="23"/>
      <c r="F278" s="23">
        <f>SUM(F261:F277)</f>
        <v>342142.51</v>
      </c>
      <c r="G278" s="23">
        <f>SUM(G261:G277)</f>
        <v>9819.4900370000014</v>
      </c>
      <c r="H278" s="23">
        <f>SUM(H261:H277)</f>
        <v>10401.132303999997</v>
      </c>
      <c r="I278" s="23">
        <f>SUM(I261:I273)</f>
        <v>0</v>
      </c>
      <c r="J278" s="23">
        <f>SUM(J261:J277)</f>
        <v>86242.09</v>
      </c>
      <c r="K278" s="23">
        <f>SUM(K261:K277)</f>
        <v>106462.715801</v>
      </c>
      <c r="L278" s="23">
        <f>SUM(L261:L277)</f>
        <v>235679.76919899997</v>
      </c>
    </row>
    <row r="279" spans="1:12" x14ac:dyDescent="0.25">
      <c r="D279" s="42"/>
    </row>
    <row r="280" spans="1:12" s="36" customFormat="1" x14ac:dyDescent="0.25">
      <c r="D280" s="52"/>
    </row>
    <row r="281" spans="1:12" s="36" customFormat="1" x14ac:dyDescent="0.25">
      <c r="D281" s="52"/>
    </row>
    <row r="282" spans="1:12" s="36" customFormat="1" x14ac:dyDescent="0.25"/>
  </sheetData>
  <mergeCells count="8">
    <mergeCell ref="G209:H209"/>
    <mergeCell ref="G245:H245"/>
    <mergeCell ref="G217:H217"/>
    <mergeCell ref="A1:L1"/>
    <mergeCell ref="A2:L2"/>
    <mergeCell ref="A3:L3"/>
    <mergeCell ref="G8:H8"/>
    <mergeCell ref="G135:H135"/>
  </mergeCells>
  <phoneticPr fontId="12" type="noConversion"/>
  <pageMargins left="0.7" right="0.7" top="0.75" bottom="0.75" header="0.3" footer="0.3"/>
  <pageSetup paperSize="5" scale="60" orientation="landscape" r:id="rId1"/>
  <ignoredErrors>
    <ignoredError sqref="A261:A2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FIJOS ABRIL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Enmanuel V. Montero</cp:lastModifiedBy>
  <cp:lastPrinted>2022-03-31T13:32:52Z</cp:lastPrinted>
  <dcterms:created xsi:type="dcterms:W3CDTF">2015-06-05T18:19:34Z</dcterms:created>
  <dcterms:modified xsi:type="dcterms:W3CDTF">2022-04-27T17:37:15Z</dcterms:modified>
</cp:coreProperties>
</file>