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emontero\Desktop\AÑO 2022\TRASPARENCIA Y RRHH\FEBRERO 2022\"/>
    </mc:Choice>
  </mc:AlternateContent>
  <xr:revisionPtr revIDLastSave="0" documentId="13_ncr:1_{B07233D4-C3B0-4ECC-9199-5734A49A39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RAMITE DE PENSIÓN FEB.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" l="1"/>
  <c r="F35" i="1"/>
  <c r="H33" i="1"/>
  <c r="G33" i="1"/>
  <c r="K33" i="1" s="1"/>
  <c r="L33" i="1" s="1"/>
  <c r="L35" i="1" s="1"/>
  <c r="H32" i="1"/>
  <c r="G32" i="1"/>
  <c r="K32" i="1" s="1"/>
  <c r="L32" i="1" s="1"/>
  <c r="H27" i="1"/>
  <c r="G27" i="1"/>
  <c r="K27" i="1" s="1"/>
  <c r="I24" i="1"/>
  <c r="D24" i="1"/>
  <c r="L23" i="1"/>
  <c r="H23" i="1"/>
  <c r="G23" i="1"/>
  <c r="F20" i="1"/>
  <c r="K20" i="1"/>
  <c r="J20" i="1"/>
  <c r="I20" i="1"/>
  <c r="L19" i="1"/>
  <c r="H19" i="1"/>
  <c r="G19" i="1"/>
  <c r="L18" i="1"/>
  <c r="H18" i="1"/>
  <c r="G18" i="1"/>
  <c r="H20" i="1" l="1"/>
  <c r="G20" i="1"/>
  <c r="L20" i="1"/>
  <c r="K35" i="1" l="1"/>
  <c r="J35" i="1"/>
  <c r="I35" i="1"/>
  <c r="H35" i="1"/>
  <c r="G35" i="1"/>
  <c r="D35" i="1"/>
  <c r="L34" i="1"/>
  <c r="L31" i="1"/>
  <c r="K28" i="1"/>
  <c r="J28" i="1"/>
  <c r="H28" i="1"/>
  <c r="G28" i="1"/>
  <c r="F28" i="1"/>
  <c r="C28" i="1"/>
  <c r="K24" i="1"/>
  <c r="J24" i="1"/>
  <c r="H24" i="1"/>
  <c r="G24" i="1"/>
  <c r="F24" i="1"/>
  <c r="C24" i="1"/>
  <c r="L24" i="1"/>
  <c r="K13" i="1"/>
  <c r="J15" i="1" l="1"/>
  <c r="L28" i="1"/>
  <c r="L13" i="1"/>
  <c r="F15" i="1" l="1"/>
  <c r="K15" i="1"/>
  <c r="L14" i="1"/>
  <c r="C20" i="1"/>
  <c r="C15" i="1"/>
  <c r="D20" i="1"/>
  <c r="L12" i="1"/>
  <c r="H14" i="1"/>
  <c r="H15" i="1" s="1"/>
  <c r="G14" i="1"/>
  <c r="G15" i="1" s="1"/>
  <c r="I15" i="1" l="1"/>
  <c r="D15" i="1"/>
  <c r="L15" i="1" l="1"/>
</calcChain>
</file>

<file path=xl/sharedStrings.xml><?xml version="1.0" encoding="utf-8"?>
<sst xmlns="http://schemas.openxmlformats.org/spreadsheetml/2006/main" count="80" uniqueCount="51">
  <si>
    <t>Ingreso Bruto</t>
  </si>
  <si>
    <t xml:space="preserve">Subtotal </t>
  </si>
  <si>
    <t>Seguridad Social</t>
  </si>
  <si>
    <t>NO.</t>
  </si>
  <si>
    <t xml:space="preserve">Nombre y Apellido </t>
  </si>
  <si>
    <t xml:space="preserve">Funciones </t>
  </si>
  <si>
    <t>AFP (2.87)</t>
  </si>
  <si>
    <t>SFS ( 3.04)</t>
  </si>
  <si>
    <t>Impuesto Sobre Renta ISR</t>
  </si>
  <si>
    <t xml:space="preserve">Otros Descuentos </t>
  </si>
  <si>
    <t xml:space="preserve">Total de Descuentos </t>
  </si>
  <si>
    <t>Sueldo Neto</t>
  </si>
  <si>
    <t>BIBLIOTECA NACIONAL PEDRO HENRIQUEZ UREÑA</t>
  </si>
  <si>
    <t>Genero</t>
  </si>
  <si>
    <t>F</t>
  </si>
  <si>
    <t>Tipo de empleados</t>
  </si>
  <si>
    <t>DIVISIÓN DE SERVICIOS GENERALES</t>
  </si>
  <si>
    <t>MILAGROS DEL CARMEN LIRANZO</t>
  </si>
  <si>
    <t>CONSERJE</t>
  </si>
  <si>
    <t>TRAMITE DE PENSIÓN</t>
  </si>
  <si>
    <t>NOMINA PERSONAL EN TRAMITE DE PENSIÓN</t>
  </si>
  <si>
    <t>102</t>
  </si>
  <si>
    <t>001</t>
  </si>
  <si>
    <t>FLIX PAULA BALDERA</t>
  </si>
  <si>
    <t>ENC. DE MAYORDOMIA</t>
  </si>
  <si>
    <t>M</t>
  </si>
  <si>
    <t>BIBLIOTECAS PÚBLICAS</t>
  </si>
  <si>
    <t>010</t>
  </si>
  <si>
    <t>203</t>
  </si>
  <si>
    <t>JOSE ALTAGRACIA SENCION PAULINO</t>
  </si>
  <si>
    <t>CARMEN PASTORA DIAZ GARCIA</t>
  </si>
  <si>
    <t>AUXILIAR BIBLIOTECARIO I</t>
  </si>
  <si>
    <t>116</t>
  </si>
  <si>
    <t>SONIA ALTAGRACIA MOTA</t>
  </si>
  <si>
    <t>CONCERJE</t>
  </si>
  <si>
    <t>DEPARTAMENTO DE SERVICIO AL PUBLICO-BNPHU</t>
  </si>
  <si>
    <t>004</t>
  </si>
  <si>
    <t>DOLORES ALTAGRACIA VASQUEZ CANDELAR</t>
  </si>
  <si>
    <t>050</t>
  </si>
  <si>
    <t>MARIA ISABEL MATOS CUESTA</t>
  </si>
  <si>
    <t>DEPARTAMENTO DE CATALOGACION Y ADMINISTRACION DE COLECCIONES- BNPHU</t>
  </si>
  <si>
    <t>033</t>
  </si>
  <si>
    <t>MARIA MILAGROS ORTIZ</t>
  </si>
  <si>
    <t>DIVISION DE ADMINISTRACION DE COLECCIONES- BNPHU</t>
  </si>
  <si>
    <t>029</t>
  </si>
  <si>
    <t>JUANA ANTONIA SORIANO WILLIAMS</t>
  </si>
  <si>
    <t>AUXILIAR BIBLIOTECARIO II</t>
  </si>
  <si>
    <t>048</t>
  </si>
  <si>
    <t>ELSA MINERVA REYES</t>
  </si>
  <si>
    <t>013</t>
  </si>
  <si>
    <t>SARAH JOSEFINA SENCION PAULINO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</si>
</sst>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Arial Black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5" fillId="3" borderId="0" xfId="0" applyFont="1" applyFill="1"/>
    <xf numFmtId="0" fontId="6" fillId="3" borderId="0" xfId="0" applyFont="1" applyFill="1"/>
    <xf numFmtId="0" fontId="4" fillId="2" borderId="2" xfId="0" applyFont="1" applyFill="1" applyBorder="1" applyAlignment="1">
      <alignment horizontal="center" vertical="center"/>
    </xf>
    <xf numFmtId="43" fontId="8" fillId="3" borderId="0" xfId="2" applyFont="1" applyFill="1" applyBorder="1"/>
    <xf numFmtId="43" fontId="8" fillId="3" borderId="1" xfId="2" applyFont="1" applyFill="1" applyBorder="1"/>
    <xf numFmtId="0" fontId="3" fillId="0" borderId="5" xfId="0" applyFont="1" applyBorder="1" applyAlignment="1">
      <alignment horizontal="left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/>
    <xf numFmtId="0" fontId="9" fillId="6" borderId="0" xfId="0" applyFont="1" applyFill="1" applyBorder="1" applyAlignment="1">
      <alignment horizontal="left"/>
    </xf>
    <xf numFmtId="43" fontId="9" fillId="6" borderId="0" xfId="1" applyFont="1" applyFill="1" applyBorder="1" applyAlignment="1">
      <alignment horizontal="left"/>
    </xf>
    <xf numFmtId="0" fontId="0" fillId="6" borderId="0" xfId="0" applyFill="1"/>
    <xf numFmtId="0" fontId="0" fillId="0" borderId="10" xfId="0" applyBorder="1"/>
    <xf numFmtId="0" fontId="10" fillId="6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9" fillId="6" borderId="0" xfId="0" applyFont="1" applyFill="1" applyBorder="1" applyAlignment="1">
      <alignment horizontal="center"/>
    </xf>
    <xf numFmtId="0" fontId="0" fillId="0" borderId="0" xfId="0" applyBorder="1"/>
    <xf numFmtId="0" fontId="0" fillId="6" borderId="0" xfId="0" applyFill="1" applyBorder="1"/>
    <xf numFmtId="0" fontId="2" fillId="4" borderId="8" xfId="0" applyFont="1" applyFill="1" applyBorder="1" applyAlignment="1">
      <alignment horizontal="center"/>
    </xf>
    <xf numFmtId="0" fontId="2" fillId="4" borderId="3" xfId="0" applyFont="1" applyFill="1" applyBorder="1" applyAlignment="1"/>
    <xf numFmtId="0" fontId="2" fillId="4" borderId="4" xfId="0" applyFont="1" applyFill="1" applyBorder="1" applyAlignment="1"/>
    <xf numFmtId="49" fontId="8" fillId="3" borderId="12" xfId="0" applyNumberFormat="1" applyFont="1" applyFill="1" applyBorder="1" applyAlignment="1">
      <alignment horizontal="center"/>
    </xf>
    <xf numFmtId="0" fontId="0" fillId="3" borderId="9" xfId="0" applyFont="1" applyFill="1" applyBorder="1" applyAlignment="1"/>
    <xf numFmtId="0" fontId="0" fillId="3" borderId="9" xfId="0" applyFont="1" applyFill="1" applyBorder="1" applyAlignment="1">
      <alignment horizontal="center"/>
    </xf>
    <xf numFmtId="43" fontId="8" fillId="3" borderId="9" xfId="1" applyFont="1" applyFill="1" applyBorder="1" applyAlignment="1">
      <alignment horizontal="left"/>
    </xf>
    <xf numFmtId="43" fontId="8" fillId="3" borderId="13" xfId="1" applyFont="1" applyFill="1" applyBorder="1" applyAlignment="1">
      <alignment horizontal="left"/>
    </xf>
    <xf numFmtId="49" fontId="8" fillId="3" borderId="14" xfId="0" applyNumberFormat="1" applyFont="1" applyFill="1" applyBorder="1" applyAlignment="1">
      <alignment horizontal="center"/>
    </xf>
    <xf numFmtId="0" fontId="8" fillId="3" borderId="15" xfId="0" applyFont="1" applyFill="1" applyBorder="1" applyAlignment="1">
      <alignment horizontal="left"/>
    </xf>
    <xf numFmtId="0" fontId="8" fillId="3" borderId="15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43" fontId="8" fillId="3" borderId="15" xfId="1" applyFont="1" applyFill="1" applyBorder="1" applyAlignment="1">
      <alignment horizontal="left"/>
    </xf>
    <xf numFmtId="43" fontId="8" fillId="3" borderId="16" xfId="1" applyFont="1" applyFill="1" applyBorder="1" applyAlignment="1">
      <alignment horizontal="left"/>
    </xf>
    <xf numFmtId="0" fontId="9" fillId="6" borderId="5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/>
    </xf>
    <xf numFmtId="43" fontId="8" fillId="3" borderId="1" xfId="1" applyFont="1" applyFill="1" applyBorder="1" applyAlignment="1">
      <alignment horizontal="center"/>
    </xf>
    <xf numFmtId="43" fontId="8" fillId="3" borderId="1" xfId="1" applyFont="1" applyFill="1" applyBorder="1" applyAlignment="1">
      <alignment horizontal="left"/>
    </xf>
    <xf numFmtId="49" fontId="8" fillId="3" borderId="1" xfId="0" applyNumberFormat="1" applyFont="1" applyFill="1" applyBorder="1" applyAlignment="1">
      <alignment horizontal="left"/>
    </xf>
    <xf numFmtId="0" fontId="0" fillId="3" borderId="1" xfId="0" applyFont="1" applyFill="1" applyBorder="1" applyAlignment="1">
      <alignment horizontal="center"/>
    </xf>
    <xf numFmtId="49" fontId="8" fillId="3" borderId="17" xfId="0" applyNumberFormat="1" applyFont="1" applyFill="1" applyBorder="1" applyAlignment="1">
      <alignment horizontal="center"/>
    </xf>
    <xf numFmtId="0" fontId="0" fillId="3" borderId="11" xfId="0" applyFont="1" applyFill="1" applyBorder="1" applyAlignment="1">
      <alignment horizontal="center"/>
    </xf>
    <xf numFmtId="43" fontId="8" fillId="3" borderId="11" xfId="1" applyFont="1" applyFill="1" applyBorder="1" applyAlignment="1">
      <alignment horizontal="left"/>
    </xf>
    <xf numFmtId="43" fontId="8" fillId="3" borderId="18" xfId="1" applyFont="1" applyFill="1" applyBorder="1" applyAlignment="1">
      <alignment horizontal="left"/>
    </xf>
    <xf numFmtId="0" fontId="2" fillId="4" borderId="2" xfId="0" applyFont="1" applyFill="1" applyBorder="1" applyAlignment="1"/>
    <xf numFmtId="0" fontId="2" fillId="4" borderId="7" xfId="0" applyFont="1" applyFill="1" applyBorder="1" applyAlignment="1"/>
    <xf numFmtId="0" fontId="2" fillId="4" borderId="7" xfId="0" applyFont="1" applyFill="1" applyBorder="1" applyAlignment="1">
      <alignment horizontal="center"/>
    </xf>
    <xf numFmtId="0" fontId="2" fillId="4" borderId="19" xfId="0" applyFont="1" applyFill="1" applyBorder="1" applyAlignment="1"/>
    <xf numFmtId="0" fontId="9" fillId="5" borderId="20" xfId="0" applyFont="1" applyFill="1" applyBorder="1" applyAlignment="1">
      <alignment horizontal="left"/>
    </xf>
    <xf numFmtId="0" fontId="9" fillId="5" borderId="21" xfId="0" applyFont="1" applyFill="1" applyBorder="1" applyAlignment="1">
      <alignment horizontal="left"/>
    </xf>
    <xf numFmtId="43" fontId="9" fillId="5" borderId="21" xfId="1" applyFont="1" applyFill="1" applyBorder="1" applyAlignment="1">
      <alignment horizontal="center"/>
    </xf>
    <xf numFmtId="43" fontId="9" fillId="5" borderId="21" xfId="1" applyFont="1" applyFill="1" applyBorder="1" applyAlignment="1">
      <alignment horizontal="left"/>
    </xf>
    <xf numFmtId="43" fontId="9" fillId="5" borderId="22" xfId="1" applyFont="1" applyFill="1" applyBorder="1" applyAlignment="1">
      <alignment horizontal="left"/>
    </xf>
    <xf numFmtId="0" fontId="8" fillId="3" borderId="11" xfId="0" applyFont="1" applyFill="1" applyBorder="1" applyAlignment="1">
      <alignment horizontal="left"/>
    </xf>
    <xf numFmtId="43" fontId="8" fillId="3" borderId="11" xfId="1" applyFont="1" applyFill="1" applyBorder="1" applyAlignment="1">
      <alignment horizontal="center"/>
    </xf>
    <xf numFmtId="0" fontId="8" fillId="3" borderId="9" xfId="0" applyFont="1" applyFill="1" applyBorder="1" applyAlignment="1">
      <alignment horizontal="left"/>
    </xf>
    <xf numFmtId="43" fontId="8" fillId="3" borderId="9" xfId="1" applyFont="1" applyFill="1" applyBorder="1" applyAlignment="1">
      <alignment horizontal="center"/>
    </xf>
    <xf numFmtId="49" fontId="8" fillId="3" borderId="23" xfId="0" applyNumberFormat="1" applyFont="1" applyFill="1" applyBorder="1" applyAlignment="1">
      <alignment horizontal="center"/>
    </xf>
    <xf numFmtId="43" fontId="8" fillId="3" borderId="24" xfId="1" applyFont="1" applyFill="1" applyBorder="1" applyAlignment="1">
      <alignment horizontal="left"/>
    </xf>
    <xf numFmtId="49" fontId="8" fillId="3" borderId="23" xfId="1" applyNumberFormat="1" applyFont="1" applyFill="1" applyBorder="1" applyAlignment="1">
      <alignment horizontal="center"/>
    </xf>
    <xf numFmtId="0" fontId="0" fillId="3" borderId="1" xfId="0" applyFont="1" applyFill="1" applyBorder="1" applyAlignment="1"/>
    <xf numFmtId="49" fontId="8" fillId="3" borderId="25" xfId="0" applyNumberFormat="1" applyFont="1" applyFill="1" applyBorder="1" applyAlignment="1">
      <alignment horizontal="center"/>
    </xf>
    <xf numFmtId="0" fontId="8" fillId="3" borderId="26" xfId="0" applyFont="1" applyFill="1" applyBorder="1" applyAlignment="1">
      <alignment horizontal="left"/>
    </xf>
    <xf numFmtId="0" fontId="0" fillId="3" borderId="26" xfId="0" applyFont="1" applyFill="1" applyBorder="1" applyAlignment="1">
      <alignment horizontal="center"/>
    </xf>
    <xf numFmtId="43" fontId="8" fillId="3" borderId="26" xfId="1" applyFont="1" applyFill="1" applyBorder="1" applyAlignment="1">
      <alignment horizontal="center"/>
    </xf>
    <xf numFmtId="43" fontId="8" fillId="3" borderId="26" xfId="1" applyFont="1" applyFill="1" applyBorder="1" applyAlignment="1">
      <alignment horizontal="left"/>
    </xf>
    <xf numFmtId="43" fontId="8" fillId="3" borderId="27" xfId="1" applyFont="1" applyFill="1" applyBorder="1" applyAlignment="1">
      <alignment horizontal="left"/>
    </xf>
    <xf numFmtId="0" fontId="11" fillId="6" borderId="0" xfId="0" applyFont="1" applyFill="1" applyAlignment="1">
      <alignment horizontal="center"/>
    </xf>
    <xf numFmtId="17" fontId="11" fillId="6" borderId="0" xfId="0" applyNumberFormat="1" applyFont="1" applyFill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3">
    <cellStyle name="Millares" xfId="1" builtinId="3"/>
    <cellStyle name="Millares 2" xfId="2" xr:uid="{AE9E5AC0-FB3F-434A-8D55-D9A3D6321EE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257174</xdr:colOff>
      <xdr:row>1</xdr:row>
      <xdr:rowOff>257175</xdr:rowOff>
    </xdr:from>
    <xdr:to>
      <xdr:col>1</xdr:col>
      <xdr:colOff>1857375</xdr:colOff>
      <xdr:row>6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2E730B-E9B1-47FB-BF26-06603A3FFE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4" y="542925"/>
          <a:ext cx="2247901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1066800</xdr:colOff>
      <xdr:row>3</xdr:row>
      <xdr:rowOff>19050</xdr:rowOff>
    </xdr:from>
    <xdr:to>
      <xdr:col>11</xdr:col>
      <xdr:colOff>714375</xdr:colOff>
      <xdr:row>7</xdr:row>
      <xdr:rowOff>180975</xdr:rowOff>
    </xdr:to>
    <xdr:pic>
      <xdr:nvPicPr>
        <xdr:cNvPr id="5" name="Imagen 3" descr="image007">
          <a:extLst>
            <a:ext uri="{FF2B5EF4-FFF2-40B4-BE49-F238E27FC236}">
              <a16:creationId xmlns:a16="http://schemas.microsoft.com/office/drawing/2014/main" id="{EED3C800-CC6B-489D-9642-0E6EBB306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5075" y="876300"/>
          <a:ext cx="18954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J35"/>
  <sheetViews>
    <sheetView tabSelected="1" workbookViewId="0">
      <pane ySplit="9" topLeftCell="A10" activePane="bottomLeft" state="frozen"/>
      <selection pane="bottomLeft" activeCell="C36" sqref="C36"/>
    </sheetView>
  </sheetViews>
  <sheetFormatPr baseColWidth="10" defaultColWidth="9.140625" defaultRowHeight="15" x14ac:dyDescent="0.25"/>
  <cols>
    <col min="1" max="1" width="9.7109375" bestFit="1" customWidth="1"/>
    <col min="2" max="2" width="53.140625" customWidth="1"/>
    <col min="3" max="3" width="40" customWidth="1"/>
    <col min="4" max="4" width="36.28515625" bestFit="1" customWidth="1"/>
    <col min="5" max="5" width="16.28515625" customWidth="1"/>
    <col min="6" max="6" width="14.28515625" bestFit="1" customWidth="1"/>
    <col min="7" max="7" width="15.5703125" customWidth="1"/>
    <col min="8" max="8" width="15.28515625" customWidth="1"/>
    <col min="9" max="9" width="14.42578125" customWidth="1"/>
    <col min="10" max="10" width="15" customWidth="1"/>
    <col min="11" max="11" width="16.85546875" bestFit="1" customWidth="1"/>
    <col min="12" max="12" width="12.7109375" bestFit="1" customWidth="1"/>
  </cols>
  <sheetData>
    <row r="1" spans="1:166" ht="22.5" x14ac:dyDescent="0.45">
      <c r="A1" s="71" t="s">
        <v>12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66" ht="22.5" x14ac:dyDescent="0.45">
      <c r="A2" s="71" t="s">
        <v>20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66" ht="22.5" x14ac:dyDescent="0.45">
      <c r="A3" s="72">
        <v>44593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66" x14ac:dyDescent="0.25">
      <c r="A4" s="15"/>
      <c r="B4" s="21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66" x14ac:dyDescent="0.25">
      <c r="A5" s="15"/>
      <c r="B5" s="21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66" x14ac:dyDescent="0.25">
      <c r="A6" s="15"/>
      <c r="B6" s="21"/>
      <c r="C6" s="21"/>
      <c r="D6" s="15"/>
      <c r="E6" s="15"/>
      <c r="F6" s="15"/>
      <c r="G6" s="15"/>
      <c r="H6" s="15"/>
      <c r="I6" s="15"/>
      <c r="J6" s="15"/>
      <c r="K6" s="15"/>
      <c r="L6" s="15"/>
    </row>
    <row r="7" spans="1:166" ht="15.75" thickBot="1" x14ac:dyDescent="0.3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66" s="5" customFormat="1" ht="30" customHeight="1" thickBot="1" x14ac:dyDescent="0.3">
      <c r="A8" s="1"/>
      <c r="B8" s="9"/>
      <c r="C8" s="2"/>
      <c r="D8" s="2"/>
      <c r="E8" s="2"/>
      <c r="F8" s="3"/>
      <c r="G8" s="73" t="s">
        <v>2</v>
      </c>
      <c r="H8" s="74"/>
      <c r="I8" s="4"/>
      <c r="J8" s="4"/>
      <c r="K8" s="4"/>
      <c r="L8" s="4"/>
    </row>
    <row r="9" spans="1:166" s="8" customFormat="1" ht="30" customHeight="1" thickBot="1" x14ac:dyDescent="0.3">
      <c r="A9" s="11" t="s">
        <v>3</v>
      </c>
      <c r="B9" s="37" t="s">
        <v>4</v>
      </c>
      <c r="C9" s="6" t="s">
        <v>5</v>
      </c>
      <c r="D9" s="11" t="s">
        <v>15</v>
      </c>
      <c r="E9" s="11" t="s">
        <v>13</v>
      </c>
      <c r="F9" s="11" t="s">
        <v>0</v>
      </c>
      <c r="G9" s="6" t="s">
        <v>6</v>
      </c>
      <c r="H9" s="6" t="s">
        <v>7</v>
      </c>
      <c r="I9" s="38" t="s">
        <v>8</v>
      </c>
      <c r="J9" s="38" t="s">
        <v>9</v>
      </c>
      <c r="K9" s="38" t="s">
        <v>10</v>
      </c>
      <c r="L9" s="10" t="s">
        <v>11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</row>
    <row r="10" spans="1:166" s="15" customFormat="1" ht="16.5" thickBot="1" x14ac:dyDescent="0.3">
      <c r="A10" s="17"/>
      <c r="B10" s="13"/>
      <c r="C10" s="36"/>
      <c r="D10" s="19"/>
      <c r="E10" s="13"/>
      <c r="F10" s="14"/>
      <c r="G10" s="14"/>
      <c r="H10" s="14"/>
      <c r="I10" s="14"/>
      <c r="J10" s="14"/>
      <c r="K10" s="14"/>
      <c r="L10" s="14"/>
    </row>
    <row r="11" spans="1:166" ht="15.75" thickBot="1" x14ac:dyDescent="0.3">
      <c r="A11" s="23" t="s">
        <v>16</v>
      </c>
      <c r="B11" s="12"/>
      <c r="C11" s="12"/>
      <c r="D11" s="22"/>
      <c r="E11" s="12"/>
      <c r="F11" s="12"/>
      <c r="G11" s="12"/>
      <c r="H11" s="12"/>
      <c r="I11" s="12"/>
      <c r="J11" s="12"/>
      <c r="K11" s="12"/>
      <c r="L11" s="24"/>
      <c r="M11" s="16"/>
    </row>
    <row r="12" spans="1:166" x14ac:dyDescent="0.25">
      <c r="A12" s="25" t="s">
        <v>22</v>
      </c>
      <c r="B12" s="26" t="s">
        <v>23</v>
      </c>
      <c r="C12" s="26" t="s">
        <v>24</v>
      </c>
      <c r="D12" s="27" t="s">
        <v>19</v>
      </c>
      <c r="E12" s="27" t="s">
        <v>25</v>
      </c>
      <c r="F12" s="28">
        <v>32000</v>
      </c>
      <c r="G12" s="28">
        <v>918.4</v>
      </c>
      <c r="H12" s="28">
        <v>972.8</v>
      </c>
      <c r="I12" s="28"/>
      <c r="J12" s="28">
        <v>14017.32</v>
      </c>
      <c r="K12" s="28">
        <v>15908.52</v>
      </c>
      <c r="L12" s="29">
        <f>+F12-K12</f>
        <v>16091.48</v>
      </c>
      <c r="M12" s="20"/>
    </row>
    <row r="13" spans="1:166" x14ac:dyDescent="0.25">
      <c r="A13" s="61" t="s">
        <v>32</v>
      </c>
      <c r="B13" s="64" t="s">
        <v>33</v>
      </c>
      <c r="C13" s="64" t="s">
        <v>34</v>
      </c>
      <c r="D13" s="43" t="s">
        <v>19</v>
      </c>
      <c r="E13" s="43" t="s">
        <v>14</v>
      </c>
      <c r="F13" s="41">
        <v>15400</v>
      </c>
      <c r="G13" s="41">
        <v>441.98</v>
      </c>
      <c r="H13" s="41">
        <v>468.16</v>
      </c>
      <c r="I13" s="41"/>
      <c r="J13" s="41">
        <v>3488.29</v>
      </c>
      <c r="K13" s="41">
        <f>+G13+H13+J13</f>
        <v>4398.43</v>
      </c>
      <c r="L13" s="62">
        <f>+F13-K13</f>
        <v>11001.57</v>
      </c>
      <c r="M13" s="20"/>
    </row>
    <row r="14" spans="1:166" ht="15.75" thickBot="1" x14ac:dyDescent="0.3">
      <c r="A14" s="30" t="s">
        <v>21</v>
      </c>
      <c r="B14" s="31" t="s">
        <v>17</v>
      </c>
      <c r="C14" s="31" t="s">
        <v>18</v>
      </c>
      <c r="D14" s="32" t="s">
        <v>19</v>
      </c>
      <c r="E14" s="33" t="s">
        <v>14</v>
      </c>
      <c r="F14" s="34">
        <v>9983.5</v>
      </c>
      <c r="G14" s="34">
        <f>+F14*0.0287</f>
        <v>286.52645000000001</v>
      </c>
      <c r="H14" s="34">
        <f>+F14*0.0304</f>
        <v>303.4984</v>
      </c>
      <c r="I14" s="34">
        <v>0</v>
      </c>
      <c r="J14" s="34">
        <v>1572.09</v>
      </c>
      <c r="K14" s="34">
        <v>2162.12</v>
      </c>
      <c r="L14" s="35">
        <f>+F14-K14</f>
        <v>7821.38</v>
      </c>
    </row>
    <row r="15" spans="1:166" ht="15.75" thickBot="1" x14ac:dyDescent="0.3">
      <c r="A15" s="52"/>
      <c r="B15" s="53" t="s">
        <v>1</v>
      </c>
      <c r="C15" s="53">
        <f>+COUNTA(C12:C14)</f>
        <v>3</v>
      </c>
      <c r="D15" s="54">
        <f>SUM(D14:D14)</f>
        <v>0</v>
      </c>
      <c r="E15" s="54"/>
      <c r="F15" s="55">
        <f>SUM(F12:F14)</f>
        <v>57383.5</v>
      </c>
      <c r="G15" s="55">
        <f>SUM(G12:G14)</f>
        <v>1646.9064500000002</v>
      </c>
      <c r="H15" s="55">
        <f>SUM(H12:H14)</f>
        <v>1744.4584</v>
      </c>
      <c r="I15" s="55">
        <f t="shared" ref="I15" si="0">SUM(I14:I14)</f>
        <v>0</v>
      </c>
      <c r="J15" s="55">
        <f>SUM(J12:J14)</f>
        <v>19077.7</v>
      </c>
      <c r="K15" s="55">
        <f>SUM(K12:K14)</f>
        <v>22469.07</v>
      </c>
      <c r="L15" s="56">
        <f>SUM(L12:L14)</f>
        <v>34914.43</v>
      </c>
    </row>
    <row r="16" spans="1:166" ht="15.75" thickBot="1" x14ac:dyDescent="0.3">
      <c r="D16" s="18"/>
      <c r="E16" s="18"/>
    </row>
    <row r="17" spans="1:13" ht="15.75" thickBot="1" x14ac:dyDescent="0.3">
      <c r="A17" s="23" t="s">
        <v>35</v>
      </c>
      <c r="B17" s="12"/>
      <c r="C17" s="12"/>
      <c r="D17" s="22"/>
      <c r="E17" s="12"/>
      <c r="F17" s="12"/>
      <c r="G17" s="12"/>
      <c r="H17" s="12"/>
      <c r="I17" s="12"/>
      <c r="J17" s="12"/>
      <c r="K17" s="12"/>
      <c r="L17" s="24"/>
      <c r="M17" s="16"/>
    </row>
    <row r="18" spans="1:13" x14ac:dyDescent="0.25">
      <c r="A18" s="25" t="s">
        <v>36</v>
      </c>
      <c r="B18" s="59" t="s">
        <v>37</v>
      </c>
      <c r="C18" s="26" t="s">
        <v>31</v>
      </c>
      <c r="D18" s="27" t="s">
        <v>19</v>
      </c>
      <c r="E18" s="60" t="s">
        <v>14</v>
      </c>
      <c r="F18" s="28">
        <v>18130.75</v>
      </c>
      <c r="G18" s="28">
        <f>+F18*2.87%</f>
        <v>520.35252500000001</v>
      </c>
      <c r="H18" s="28">
        <f>+F18*3.04%</f>
        <v>551.1748</v>
      </c>
      <c r="I18" s="28">
        <v>0</v>
      </c>
      <c r="J18" s="28">
        <v>75</v>
      </c>
      <c r="K18" s="28">
        <v>1146.52</v>
      </c>
      <c r="L18" s="29">
        <f>+F18-K18</f>
        <v>16984.23</v>
      </c>
      <c r="M18" s="20"/>
    </row>
    <row r="19" spans="1:13" ht="15.75" thickBot="1" x14ac:dyDescent="0.3">
      <c r="A19" s="30" t="s">
        <v>38</v>
      </c>
      <c r="B19" s="31" t="s">
        <v>39</v>
      </c>
      <c r="C19" s="31" t="s">
        <v>31</v>
      </c>
      <c r="D19" s="32" t="s">
        <v>19</v>
      </c>
      <c r="E19" s="33" t="s">
        <v>14</v>
      </c>
      <c r="F19" s="34">
        <v>14958.45</v>
      </c>
      <c r="G19" s="34">
        <f>+F19*2.87%</f>
        <v>429.30751500000002</v>
      </c>
      <c r="H19" s="34">
        <f>+F19*3.04%</f>
        <v>454.73688000000004</v>
      </c>
      <c r="I19" s="34">
        <v>0</v>
      </c>
      <c r="J19" s="34">
        <v>75</v>
      </c>
      <c r="K19" s="34">
        <v>959.05</v>
      </c>
      <c r="L19" s="35">
        <f>+F19-K19</f>
        <v>13999.400000000001</v>
      </c>
    </row>
    <row r="20" spans="1:13" ht="15.75" thickBot="1" x14ac:dyDescent="0.3">
      <c r="A20" s="52"/>
      <c r="B20" s="53" t="s">
        <v>1</v>
      </c>
      <c r="C20" s="53">
        <f>+COUNTA(C18:C19)</f>
        <v>2</v>
      </c>
      <c r="D20" s="54">
        <f>SUM(D19:D19)</f>
        <v>0</v>
      </c>
      <c r="E20" s="54"/>
      <c r="F20" s="55">
        <f t="shared" ref="F20:L20" si="1">SUM(F18:F19)</f>
        <v>33089.199999999997</v>
      </c>
      <c r="G20" s="55">
        <f t="shared" si="1"/>
        <v>949.66003999999998</v>
      </c>
      <c r="H20" s="55">
        <f t="shared" si="1"/>
        <v>1005.91168</v>
      </c>
      <c r="I20" s="55">
        <f t="shared" si="1"/>
        <v>0</v>
      </c>
      <c r="J20" s="55">
        <f t="shared" si="1"/>
        <v>150</v>
      </c>
      <c r="K20" s="55">
        <f t="shared" si="1"/>
        <v>2105.5699999999997</v>
      </c>
      <c r="L20" s="56">
        <f t="shared" si="1"/>
        <v>30983.63</v>
      </c>
    </row>
    <row r="21" spans="1:13" ht="15.75" thickBot="1" x14ac:dyDescent="0.3">
      <c r="C21" s="57"/>
      <c r="D21" s="58"/>
      <c r="E21" s="58"/>
    </row>
    <row r="22" spans="1:13" ht="15.75" thickBot="1" x14ac:dyDescent="0.3">
      <c r="A22" s="48" t="s">
        <v>40</v>
      </c>
      <c r="B22" s="49"/>
      <c r="C22" s="49"/>
      <c r="D22" s="50"/>
      <c r="E22" s="49"/>
      <c r="F22" s="49"/>
      <c r="G22" s="49"/>
      <c r="H22" s="49"/>
      <c r="I22" s="49"/>
      <c r="J22" s="49"/>
      <c r="K22" s="49"/>
      <c r="L22" s="51"/>
    </row>
    <row r="23" spans="1:13" ht="15.75" thickBot="1" x14ac:dyDescent="0.3">
      <c r="A23" s="65" t="s">
        <v>41</v>
      </c>
      <c r="B23" s="66" t="s">
        <v>42</v>
      </c>
      <c r="C23" s="66" t="s">
        <v>31</v>
      </c>
      <c r="D23" s="67" t="s">
        <v>19</v>
      </c>
      <c r="E23" s="68" t="s">
        <v>14</v>
      </c>
      <c r="F23" s="69">
        <v>18130.75</v>
      </c>
      <c r="G23" s="69">
        <f>+F23*2.87%</f>
        <v>520.35252500000001</v>
      </c>
      <c r="H23" s="69">
        <f>+F23*3.04%</f>
        <v>551.1748</v>
      </c>
      <c r="I23" s="69">
        <v>0</v>
      </c>
      <c r="J23" s="69">
        <v>75</v>
      </c>
      <c r="K23" s="69">
        <v>1146.52</v>
      </c>
      <c r="L23" s="70">
        <f>+F23-K23</f>
        <v>16984.23</v>
      </c>
    </row>
    <row r="24" spans="1:13" ht="15.75" thickBot="1" x14ac:dyDescent="0.3">
      <c r="A24" s="52"/>
      <c r="B24" s="53" t="s">
        <v>1</v>
      </c>
      <c r="C24" s="53">
        <f>+COUNTA(C23:C23)</f>
        <v>1</v>
      </c>
      <c r="D24" s="54">
        <f>SUM(0)</f>
        <v>0</v>
      </c>
      <c r="E24" s="54"/>
      <c r="F24" s="55">
        <f>SUM(F23:F23)</f>
        <v>18130.75</v>
      </c>
      <c r="G24" s="55">
        <f>SUM(G23:G23)</f>
        <v>520.35252500000001</v>
      </c>
      <c r="H24" s="55">
        <f>SUM(H23:H23)</f>
        <v>551.1748</v>
      </c>
      <c r="I24" s="55">
        <f>SUM(0)</f>
        <v>0</v>
      </c>
      <c r="J24" s="55">
        <f>SUM(J23:J23)</f>
        <v>75</v>
      </c>
      <c r="K24" s="55">
        <f>SUM(K23:K23)</f>
        <v>1146.52</v>
      </c>
      <c r="L24" s="56">
        <f>SUM(L23:L23)</f>
        <v>16984.23</v>
      </c>
    </row>
    <row r="25" spans="1:13" ht="15.75" thickBot="1" x14ac:dyDescent="0.3"/>
    <row r="26" spans="1:13" ht="15.75" thickBot="1" x14ac:dyDescent="0.3">
      <c r="A26" s="48" t="s">
        <v>43</v>
      </c>
      <c r="B26" s="49"/>
      <c r="C26" s="49"/>
      <c r="D26" s="50"/>
      <c r="E26" s="49"/>
      <c r="F26" s="49"/>
      <c r="G26" s="49"/>
      <c r="H26" s="49"/>
      <c r="I26" s="49"/>
      <c r="J26" s="49"/>
      <c r="K26" s="49"/>
      <c r="L26" s="51"/>
    </row>
    <row r="27" spans="1:13" x14ac:dyDescent="0.25">
      <c r="A27" s="44" t="s">
        <v>44</v>
      </c>
      <c r="B27" s="57" t="s">
        <v>45</v>
      </c>
      <c r="C27" s="57" t="s">
        <v>46</v>
      </c>
      <c r="D27" s="45" t="s">
        <v>19</v>
      </c>
      <c r="E27" s="58" t="s">
        <v>14</v>
      </c>
      <c r="F27" s="46">
        <v>22050</v>
      </c>
      <c r="G27" s="46">
        <f>+F27*2.87%</f>
        <v>632.83500000000004</v>
      </c>
      <c r="H27" s="46">
        <f>+F27*3.04%</f>
        <v>670.32</v>
      </c>
      <c r="I27" s="46">
        <v>0</v>
      </c>
      <c r="J27" s="46">
        <v>16349.07</v>
      </c>
      <c r="K27" s="46">
        <f>+G27+H27+I27+J27</f>
        <v>17652.224999999999</v>
      </c>
      <c r="L27" s="47">
        <v>4397.7700000000004</v>
      </c>
    </row>
    <row r="28" spans="1:13" ht="15.75" thickBot="1" x14ac:dyDescent="0.3">
      <c r="A28" s="52"/>
      <c r="B28" s="53" t="s">
        <v>1</v>
      </c>
      <c r="C28" s="53">
        <f>+COUNTA(C27:C27)</f>
        <v>1</v>
      </c>
      <c r="D28" s="54">
        <v>0</v>
      </c>
      <c r="E28" s="54"/>
      <c r="F28" s="55">
        <f>SUM(F27:F27)</f>
        <v>22050</v>
      </c>
      <c r="G28" s="55">
        <f>SUM(G27:G27)</f>
        <v>632.83500000000004</v>
      </c>
      <c r="H28" s="55">
        <f>SUM(H27:H27)</f>
        <v>670.32</v>
      </c>
      <c r="I28" s="55">
        <v>0</v>
      </c>
      <c r="J28" s="55">
        <f>SUM(J27:J27)</f>
        <v>16349.07</v>
      </c>
      <c r="K28" s="55">
        <f>SUM(K27:K27)</f>
        <v>17652.224999999999</v>
      </c>
      <c r="L28" s="56">
        <f>SUM(L27:L27)</f>
        <v>4397.7700000000004</v>
      </c>
    </row>
    <row r="29" spans="1:13" ht="15.75" thickBot="1" x14ac:dyDescent="0.3"/>
    <row r="30" spans="1:13" ht="15.75" thickBot="1" x14ac:dyDescent="0.3">
      <c r="A30" s="23" t="s">
        <v>26</v>
      </c>
      <c r="B30" s="12"/>
      <c r="C30" s="12"/>
      <c r="D30" s="22"/>
      <c r="E30" s="12"/>
      <c r="F30" s="12"/>
      <c r="G30" s="12"/>
      <c r="H30" s="12"/>
      <c r="I30" s="12"/>
      <c r="J30" s="12"/>
      <c r="K30" s="12"/>
      <c r="L30" s="24"/>
    </row>
    <row r="31" spans="1:13" x14ac:dyDescent="0.25">
      <c r="A31" s="25" t="s">
        <v>27</v>
      </c>
      <c r="B31" s="26" t="s">
        <v>29</v>
      </c>
      <c r="C31" s="26" t="s">
        <v>31</v>
      </c>
      <c r="D31" s="27" t="s">
        <v>19</v>
      </c>
      <c r="E31" s="27" t="s">
        <v>25</v>
      </c>
      <c r="F31" s="28">
        <v>19943.830000000002</v>
      </c>
      <c r="G31" s="28">
        <v>572.39</v>
      </c>
      <c r="H31" s="28">
        <v>606.29</v>
      </c>
      <c r="I31" s="28"/>
      <c r="J31" s="28">
        <v>7082.67</v>
      </c>
      <c r="K31" s="28">
        <v>8261.35</v>
      </c>
      <c r="L31" s="29">
        <f>+F31-K31</f>
        <v>11682.480000000001</v>
      </c>
    </row>
    <row r="32" spans="1:13" x14ac:dyDescent="0.25">
      <c r="A32" s="63" t="s">
        <v>47</v>
      </c>
      <c r="B32" s="42" t="s">
        <v>48</v>
      </c>
      <c r="C32" s="39" t="s">
        <v>31</v>
      </c>
      <c r="D32" s="43" t="s">
        <v>19</v>
      </c>
      <c r="E32" s="40" t="s">
        <v>14</v>
      </c>
      <c r="F32" s="41">
        <v>19943.830000000002</v>
      </c>
      <c r="G32" s="41">
        <f>+F32*2.87%</f>
        <v>572.38792100000001</v>
      </c>
      <c r="H32" s="41">
        <f>+F32*3.04%</f>
        <v>606.29243200000008</v>
      </c>
      <c r="I32" s="41">
        <v>0</v>
      </c>
      <c r="J32" s="41">
        <v>12553.98</v>
      </c>
      <c r="K32" s="41">
        <f>+G32+H32+I32+J32</f>
        <v>13732.660352999999</v>
      </c>
      <c r="L32" s="62">
        <f>+F32-K32</f>
        <v>6211.1696470000024</v>
      </c>
    </row>
    <row r="33" spans="1:12" x14ac:dyDescent="0.25">
      <c r="A33" s="63" t="s">
        <v>49</v>
      </c>
      <c r="B33" s="39" t="s">
        <v>50</v>
      </c>
      <c r="C33" s="39" t="s">
        <v>31</v>
      </c>
      <c r="D33" s="43" t="s">
        <v>19</v>
      </c>
      <c r="E33" s="40" t="s">
        <v>14</v>
      </c>
      <c r="F33" s="41">
        <v>19943.830000000002</v>
      </c>
      <c r="G33" s="41">
        <f>+F33*2.87%</f>
        <v>572.38792100000001</v>
      </c>
      <c r="H33" s="41">
        <f>+F33*3.04%</f>
        <v>606.29243200000008</v>
      </c>
      <c r="I33" s="41">
        <v>0</v>
      </c>
      <c r="J33" s="41">
        <v>8078.48</v>
      </c>
      <c r="K33" s="41">
        <f>+G33+H33+I33+J33</f>
        <v>9257.1603529999993</v>
      </c>
      <c r="L33" s="62">
        <f>+F33-K33</f>
        <v>10686.669647000002</v>
      </c>
    </row>
    <row r="34" spans="1:12" ht="15.75" thickBot="1" x14ac:dyDescent="0.3">
      <c r="A34" s="30" t="s">
        <v>28</v>
      </c>
      <c r="B34" s="31" t="s">
        <v>30</v>
      </c>
      <c r="C34" s="31" t="s">
        <v>31</v>
      </c>
      <c r="D34" s="32" t="s">
        <v>19</v>
      </c>
      <c r="E34" s="33" t="s">
        <v>14</v>
      </c>
      <c r="F34" s="34">
        <v>18130.75</v>
      </c>
      <c r="G34" s="34">
        <v>520.35</v>
      </c>
      <c r="H34" s="34">
        <v>551.16999999999996</v>
      </c>
      <c r="I34" s="34">
        <v>0</v>
      </c>
      <c r="J34" s="34">
        <v>8056.02</v>
      </c>
      <c r="K34" s="34">
        <v>9127.5400000000009</v>
      </c>
      <c r="L34" s="35">
        <f>+F34-K34</f>
        <v>9003.2099999999991</v>
      </c>
    </row>
    <row r="35" spans="1:12" ht="15.75" thickBot="1" x14ac:dyDescent="0.3">
      <c r="A35" s="52"/>
      <c r="B35" s="53" t="s">
        <v>1</v>
      </c>
      <c r="C35" s="53">
        <f>+COUNTA(C31:C34)</f>
        <v>4</v>
      </c>
      <c r="D35" s="54">
        <f>SUM(D34:D34)</f>
        <v>0</v>
      </c>
      <c r="E35" s="54"/>
      <c r="F35" s="55">
        <f>SUM(F31:F34)</f>
        <v>77962.240000000005</v>
      </c>
      <c r="G35" s="55">
        <f>SUM(G31:G34)</f>
        <v>2237.5158419999998</v>
      </c>
      <c r="H35" s="55">
        <f>SUM(H31:H34)</f>
        <v>2370.0448640000004</v>
      </c>
      <c r="I35" s="55">
        <f t="shared" ref="I35" si="2">SUM(I34:I34)</f>
        <v>0</v>
      </c>
      <c r="J35" s="55">
        <f>SUM(J31:J34)</f>
        <v>35771.15</v>
      </c>
      <c r="K35" s="55">
        <f>SUM(K31:K34)</f>
        <v>40378.710705999998</v>
      </c>
      <c r="L35" s="56">
        <f>SUM(L31:L34)</f>
        <v>37583.529294000007</v>
      </c>
    </row>
  </sheetData>
  <mergeCells count="4">
    <mergeCell ref="A1:L1"/>
    <mergeCell ref="A2:L2"/>
    <mergeCell ref="A3:L3"/>
    <mergeCell ref="G8:H8"/>
  </mergeCells>
  <phoneticPr fontId="12" type="noConversion"/>
  <pageMargins left="0.7" right="0.7" top="0.75" bottom="0.75" header="0.3" footer="0.3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TRAMITE DE PENSIÓN FEB.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Enmanuel V. Montero</dc:creator>
  <cp:lastModifiedBy>Enmanuel V. Montero</cp:lastModifiedBy>
  <cp:lastPrinted>2022-02-17T13:29:17Z</cp:lastPrinted>
  <dcterms:created xsi:type="dcterms:W3CDTF">2015-06-05T18:19:34Z</dcterms:created>
  <dcterms:modified xsi:type="dcterms:W3CDTF">2022-02-17T13:30:04Z</dcterms:modified>
</cp:coreProperties>
</file>