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5E55F2AF-51AF-4AAE-87E2-A540A7475CBB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18" i="1" l="1"/>
  <c r="C13" i="1"/>
  <c r="C36" i="1" l="1"/>
  <c r="C38" i="1" s="1"/>
  <c r="C12" i="1"/>
  <c r="C15" i="1" l="1"/>
  <c r="C20" i="1" l="1"/>
  <c r="C22" i="1" s="1"/>
  <c r="C32" i="1" l="1"/>
  <c r="C40" i="1" s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<sst xmlns="http://schemas.openxmlformats.org/spreadsheetml/2006/main" count="35" uniqueCount="34">
  <si>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</si>
  <si>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</si>
  <si>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</si>
  <si>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</si>
  <si>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</si>
  <si>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</si>
  <si>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</si>
  <si>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</si>
  <si>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</si>
  <si>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</si>
  <si>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</si>
  <si>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</si>
  <si>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</si>
  <si>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</si>
  <si>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</si>
  <si>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</si>
  <si>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</si>
  <si>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</si>
  <si>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</si>
  <si>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</si>
  <si>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</si>
  <si>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</si>
  <si>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</si>
  <si>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</si>
  <si>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</si>
  <si>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</si>
  <si>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</si>
  <si>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</si>
  <si>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</si>
  <si>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</si>
  <si>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</si>
  <si>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</si>
  <si>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</si>
  <si>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OCTUBRE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</si>
</sst>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3" fontId="7" fillId="0" borderId="0" xfId="1" applyFont="1" applyFill="1" applyBorder="1"/>
    <xf numFmtId="4" fontId="7" fillId="0" borderId="0" xfId="1" applyNumberFormat="1" applyFont="1" applyFill="1" applyBorder="1"/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4</xdr:row>
      <xdr:rowOff>77380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AUDITORIA\INFORME%20OCTUBRE%202023.xls" TargetMode="External"/><Relationship Id="rId1" Type="http://schemas.openxmlformats.org/officeDocument/2006/relationships/externalLinkPath" Target="/Users/jheredia/Desktop/Document-JUANA/2023/AUDITORIA/INFORME%20OCTUBR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pia%20de%20CONTROL%20CUENTA%20&#218;NICA%20SEPTIEMBRE%202023.xlsx" TargetMode="External"/><Relationship Id="rId1" Type="http://schemas.openxmlformats.org/officeDocument/2006/relationships/externalLinkPath" Target="file:///\\tefnut\Contabilidad\JUANA%20HEREDIA\Copia%20de%20CONTROL%20CUENTA%20&#218;NICA%20SEPTIEMB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OCTUBRE%202023\Inventario%20materiales%20de%20oficina%20OCTUBRE%202023.xlsx" TargetMode="External"/><Relationship Id="rId1" Type="http://schemas.openxmlformats.org/officeDocument/2006/relationships/externalLinkPath" Target="/Users/jheredia/Desktop/Document-JUANA/2023/INFORMACIONES%20PARA%20LA%20OAI/OCTUBRE%202023/Inventario%20materiales%20de%20oficina%20OCTU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  <sheetName val="CXP HASTA 2012"/>
      <sheetName val="CXP FACT. NCF GUBEN. 2012 ADEL."/>
      <sheetName val="COMPROMISOS SIN FACTURA"/>
    </sheetNames>
    <sheetDataSet>
      <sheetData sheetId="0">
        <row r="11">
          <cell r="B11">
            <v>198118888</v>
          </cell>
          <cell r="P11">
            <v>121841185.27999999</v>
          </cell>
        </row>
        <row r="54">
          <cell r="P54">
            <v>383742.30000000005</v>
          </cell>
        </row>
      </sheetData>
      <sheetData sheetId="1">
        <row r="11">
          <cell r="N11">
            <v>3400938.2800000003</v>
          </cell>
        </row>
        <row r="54">
          <cell r="N54">
            <v>8968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2970">
          <cell r="G2970">
            <v>883712.82010000083</v>
          </cell>
        </row>
        <row r="3074">
          <cell r="N3074">
            <v>27630.86</v>
          </cell>
        </row>
        <row r="3089">
          <cell r="E3089">
            <v>3658181.52</v>
          </cell>
        </row>
        <row r="3097">
          <cell r="N3097">
            <v>7779.3329999999987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03">
          <cell r="L103">
            <v>1604085.0120800002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50"/>
  <sheetViews>
    <sheetView tabSelected="1" zoomScale="84" zoomScaleNormal="84" workbookViewId="0">
      <selection activeCell="L14" sqref="L14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4" ht="15.75" x14ac:dyDescent="0.25">
      <c r="A1" s="30" t="s">
        <v>8</v>
      </c>
      <c r="B1" s="30"/>
      <c r="C1" s="30"/>
    </row>
    <row r="2" spans="1:4" ht="15.75" x14ac:dyDescent="0.25">
      <c r="A2" s="31" t="s">
        <v>0</v>
      </c>
      <c r="B2" s="31"/>
      <c r="C2" s="31"/>
    </row>
    <row r="3" spans="1:4" ht="15.75" x14ac:dyDescent="0.25">
      <c r="A3" s="31" t="s">
        <v>1</v>
      </c>
      <c r="B3" s="31"/>
      <c r="C3" s="31"/>
    </row>
    <row r="4" spans="1:4" ht="15.75" x14ac:dyDescent="0.25">
      <c r="A4" s="32" t="s">
        <v>33</v>
      </c>
      <c r="B4" s="32"/>
      <c r="C4" s="32"/>
    </row>
    <row r="5" spans="1:4" ht="15.75" x14ac:dyDescent="0.25">
      <c r="A5" s="31" t="s">
        <v>2</v>
      </c>
      <c r="B5" s="31"/>
      <c r="C5" s="31"/>
    </row>
    <row r="6" spans="1:4" x14ac:dyDescent="0.25">
      <c r="A6" s="5"/>
      <c r="B6" s="6"/>
      <c r="C6" s="7"/>
    </row>
    <row r="7" spans="1:4" x14ac:dyDescent="0.25">
      <c r="A7" s="5"/>
      <c r="B7" s="6"/>
      <c r="C7" s="7"/>
    </row>
    <row r="8" spans="1:4" x14ac:dyDescent="0.25">
      <c r="A8" s="5"/>
      <c r="B8" s="6"/>
      <c r="C8" s="7"/>
    </row>
    <row r="9" spans="1:4" ht="15.75" x14ac:dyDescent="0.25">
      <c r="A9" s="8" t="s">
        <v>3</v>
      </c>
      <c r="B9" s="6"/>
      <c r="C9" s="7"/>
    </row>
    <row r="10" spans="1:4" x14ac:dyDescent="0.25">
      <c r="A10" s="5"/>
      <c r="B10" s="6"/>
      <c r="C10" s="7"/>
    </row>
    <row r="11" spans="1:4" x14ac:dyDescent="0.25">
      <c r="A11" s="9" t="s">
        <v>4</v>
      </c>
      <c r="B11" s="6"/>
      <c r="C11" s="7"/>
    </row>
    <row r="12" spans="1:4" x14ac:dyDescent="0.25">
      <c r="A12" s="5" t="s">
        <v>5</v>
      </c>
      <c r="B12" s="6"/>
      <c r="C12" s="10">
        <f>+'[1]EJECUCION PRESUPUESTARIA'!$B$11-'[1]EJECUCION PRESUPUESTARIA'!$P$11</f>
        <v>76277702.720000014</v>
      </c>
      <c r="D12" s="22"/>
    </row>
    <row r="13" spans="1:4" x14ac:dyDescent="0.25">
      <c r="A13" s="5" t="s">
        <v>6</v>
      </c>
      <c r="B13" s="25"/>
      <c r="C13" s="26">
        <f>+'[2]BANCO CUENTA OPERATIVA'!$E$3089+'[2]BANCO CUENTA OPERATIVA'!$G$2970-'[1]EJECUCION CUENTA OPERATIVA'!$N$11+'[2]BANCO CUENTA OPERATIVA'!$N$3097+'[2]BANCO CUENTA OPERATIVA'!$N$3074+0.01</f>
        <v>1176366.2631000006</v>
      </c>
      <c r="D13" s="27"/>
    </row>
    <row r="14" spans="1:4" x14ac:dyDescent="0.25">
      <c r="A14" s="5"/>
      <c r="B14" s="25"/>
      <c r="C14" s="26"/>
      <c r="D14" s="27"/>
    </row>
    <row r="15" spans="1:4" x14ac:dyDescent="0.25">
      <c r="A15" s="9" t="s">
        <v>7</v>
      </c>
      <c r="B15" s="6"/>
      <c r="C15" s="11">
        <f>SUM(C12:C13)</f>
        <v>77454068.983100012</v>
      </c>
      <c r="D15" s="22"/>
    </row>
    <row r="16" spans="1:4" x14ac:dyDescent="0.25">
      <c r="A16" s="5" t="s">
        <v>8</v>
      </c>
      <c r="B16" s="6"/>
      <c r="C16" s="10"/>
      <c r="D16" s="22"/>
    </row>
    <row r="17" spans="1:4" x14ac:dyDescent="0.25">
      <c r="A17" s="9" t="s">
        <v>9</v>
      </c>
      <c r="B17" s="6"/>
      <c r="C17" s="10"/>
      <c r="D17" s="22"/>
    </row>
    <row r="18" spans="1:4" x14ac:dyDescent="0.25">
      <c r="A18" s="5" t="s">
        <v>10</v>
      </c>
      <c r="B18" s="6"/>
      <c r="C18" s="3">
        <f>+[3]Hoja1!$L$103+'[1]EJECUCION PRESUPUESTARIA'!$P$54+'[1]EJECUCION CUENTA OPERATIVA'!$N$54</f>
        <v>1996795.3120800003</v>
      </c>
      <c r="D18" s="22"/>
    </row>
    <row r="19" spans="1:4" x14ac:dyDescent="0.25">
      <c r="A19" s="5" t="s">
        <v>11</v>
      </c>
      <c r="B19" s="6"/>
      <c r="C19" s="10"/>
      <c r="D19" s="22"/>
    </row>
    <row r="20" spans="1:4" x14ac:dyDescent="0.25">
      <c r="A20" s="9" t="s">
        <v>12</v>
      </c>
      <c r="B20" s="6"/>
      <c r="C20" s="11">
        <f>SUM(C18:C19)</f>
        <v>1996795.3120800003</v>
      </c>
      <c r="D20" s="22"/>
    </row>
    <row r="21" spans="1:4" x14ac:dyDescent="0.25">
      <c r="A21" s="5"/>
      <c r="B21" s="6"/>
      <c r="C21" s="10"/>
      <c r="D21" s="22"/>
    </row>
    <row r="22" spans="1:4" s="1" customFormat="1" ht="16.5" thickBot="1" x14ac:dyDescent="0.3">
      <c r="A22" s="8" t="s">
        <v>13</v>
      </c>
      <c r="B22" s="12"/>
      <c r="C22" s="13">
        <f>+C15+C20</f>
        <v>79450864.295180008</v>
      </c>
      <c r="D22" s="23"/>
    </row>
    <row r="23" spans="1:4" s="1" customFormat="1" ht="16.5" thickTop="1" x14ac:dyDescent="0.25">
      <c r="A23" s="8"/>
      <c r="B23" s="12"/>
      <c r="C23" s="14"/>
      <c r="D23" s="23"/>
    </row>
    <row r="24" spans="1:4" ht="15.75" x14ac:dyDescent="0.25">
      <c r="A24" s="8" t="s">
        <v>14</v>
      </c>
      <c r="B24" s="6"/>
      <c r="C24" s="10"/>
      <c r="D24" s="22"/>
    </row>
    <row r="25" spans="1:4" x14ac:dyDescent="0.25">
      <c r="A25" s="5"/>
      <c r="B25" s="6"/>
      <c r="C25" s="10"/>
      <c r="D25" s="22"/>
    </row>
    <row r="26" spans="1:4" x14ac:dyDescent="0.25">
      <c r="A26" s="9" t="s">
        <v>15</v>
      </c>
      <c r="B26" s="6"/>
      <c r="C26" s="10"/>
      <c r="D26" s="22"/>
    </row>
    <row r="27" spans="1:4" x14ac:dyDescent="0.25">
      <c r="A27" s="5" t="s">
        <v>16</v>
      </c>
      <c r="B27" s="6"/>
      <c r="C27" s="10">
        <v>7779.33</v>
      </c>
      <c r="D27" s="22"/>
    </row>
    <row r="28" spans="1:4" x14ac:dyDescent="0.25">
      <c r="A28" s="5"/>
      <c r="B28" s="6"/>
      <c r="C28" s="10"/>
      <c r="D28" s="22"/>
    </row>
    <row r="29" spans="1:4" x14ac:dyDescent="0.25">
      <c r="A29" s="9" t="s">
        <v>17</v>
      </c>
      <c r="B29" s="6"/>
      <c r="C29" s="10"/>
      <c r="D29" s="22"/>
    </row>
    <row r="30" spans="1:4" x14ac:dyDescent="0.25">
      <c r="A30" s="5" t="s">
        <v>18</v>
      </c>
      <c r="B30" s="6"/>
      <c r="C30" s="10"/>
      <c r="D30" s="22"/>
    </row>
    <row r="31" spans="1:4" x14ac:dyDescent="0.25">
      <c r="A31" s="5"/>
      <c r="B31" s="6"/>
      <c r="C31" s="10"/>
      <c r="D31" s="22"/>
    </row>
    <row r="32" spans="1:4" s="4" customFormat="1" ht="15.75" thickBot="1" x14ac:dyDescent="0.3">
      <c r="A32" s="9" t="s">
        <v>19</v>
      </c>
      <c r="B32" s="15"/>
      <c r="C32" s="16">
        <f>SUM(C27:C31)</f>
        <v>7779.33</v>
      </c>
      <c r="D32" s="24"/>
    </row>
    <row r="33" spans="1:4" ht="15.75" thickTop="1" x14ac:dyDescent="0.25">
      <c r="A33" s="5"/>
      <c r="B33" s="6"/>
      <c r="C33" s="10"/>
      <c r="D33" s="22"/>
    </row>
    <row r="34" spans="1:4" s="1" customFormat="1" ht="15.75" x14ac:dyDescent="0.25">
      <c r="A34" s="8" t="s">
        <v>20</v>
      </c>
      <c r="B34" s="12"/>
      <c r="C34" s="14"/>
      <c r="D34" s="23"/>
    </row>
    <row r="35" spans="1:4" x14ac:dyDescent="0.25">
      <c r="A35" s="5" t="s">
        <v>21</v>
      </c>
      <c r="B35" s="6"/>
      <c r="C35" s="10">
        <v>198118888</v>
      </c>
      <c r="D35" s="22"/>
    </row>
    <row r="36" spans="1:4" x14ac:dyDescent="0.25">
      <c r="A36" s="5" t="s">
        <v>22</v>
      </c>
      <c r="B36" s="6"/>
      <c r="C36" s="10">
        <f>+'[2]BANCO CUENTA OPERATIVA'!$E$3089</f>
        <v>3658181.52</v>
      </c>
      <c r="D36" s="22"/>
    </row>
    <row r="37" spans="1:4" ht="16.5" customHeight="1" x14ac:dyDescent="0.25">
      <c r="A37" s="5" t="s">
        <v>23</v>
      </c>
      <c r="B37" s="6"/>
      <c r="C37" s="17">
        <f>+'[2]BANCO CUENTA OPERATIVA'!$G$2970+[3]Hoja1!$L$103-'[1]EJECUCION PRESUPUESTARIA'!$P$11+'[1]EJECUCION PRESUPUESTARIA'!$P$54-'[1]EJECUCION CUENTA OPERATIVA'!$N$11+'[1]EJECUCION CUENTA OPERATIVA'!$N$54+'[2]BANCO CUENTA OPERATIVA'!$N$3074</f>
        <v>-122333984.56781998</v>
      </c>
      <c r="D37" s="27"/>
    </row>
    <row r="38" spans="1:4" ht="42.75" customHeight="1" x14ac:dyDescent="0.25">
      <c r="A38" s="5" t="s">
        <v>24</v>
      </c>
      <c r="B38" s="6"/>
      <c r="C38" s="18">
        <f>SUM(C35:C37)+0.02</f>
        <v>79443084.972180024</v>
      </c>
      <c r="D38" s="27"/>
    </row>
    <row r="39" spans="1:4" x14ac:dyDescent="0.25">
      <c r="A39" s="5"/>
      <c r="B39" s="6"/>
      <c r="C39" s="17"/>
    </row>
    <row r="40" spans="1:4" s="1" customFormat="1" ht="16.5" thickBot="1" x14ac:dyDescent="0.3">
      <c r="A40" s="8" t="s">
        <v>25</v>
      </c>
      <c r="B40" s="12"/>
      <c r="C40" s="13">
        <f>+C38+C32</f>
        <v>79450864.302180022</v>
      </c>
    </row>
    <row r="41" spans="1:4" ht="15.75" thickTop="1" x14ac:dyDescent="0.25">
      <c r="A41" s="5"/>
      <c r="B41" s="6"/>
      <c r="C41" s="10"/>
    </row>
    <row r="42" spans="1:4" x14ac:dyDescent="0.25">
      <c r="A42" s="5"/>
      <c r="B42" s="6"/>
      <c r="C42" s="10"/>
    </row>
    <row r="43" spans="1:4" x14ac:dyDescent="0.25">
      <c r="A43" s="5"/>
      <c r="B43" s="6"/>
      <c r="C43" s="10"/>
    </row>
    <row r="44" spans="1:4" x14ac:dyDescent="0.25">
      <c r="A44" s="19" t="s">
        <v>31</v>
      </c>
      <c r="B44" s="29" t="s">
        <v>32</v>
      </c>
      <c r="C44" s="29"/>
    </row>
    <row r="45" spans="1:4" x14ac:dyDescent="0.25">
      <c r="A45" s="20" t="s">
        <v>26</v>
      </c>
      <c r="B45" s="28" t="s">
        <v>27</v>
      </c>
      <c r="C45" s="28"/>
    </row>
    <row r="46" spans="1:4" x14ac:dyDescent="0.25">
      <c r="A46" s="19"/>
      <c r="B46" s="21"/>
      <c r="C46" s="21"/>
    </row>
    <row r="47" spans="1:4" x14ac:dyDescent="0.25">
      <c r="A47" s="29" t="s">
        <v>28</v>
      </c>
      <c r="B47" s="29"/>
      <c r="C47" s="29"/>
    </row>
    <row r="48" spans="1:4" x14ac:dyDescent="0.25">
      <c r="A48" s="28" t="s">
        <v>30</v>
      </c>
      <c r="B48" s="28"/>
      <c r="C48" s="28"/>
    </row>
    <row r="49" spans="1:3" x14ac:dyDescent="0.25">
      <c r="A49" s="5"/>
      <c r="B49" s="6"/>
      <c r="C49" s="7"/>
    </row>
    <row r="50" spans="1:3" x14ac:dyDescent="0.25">
      <c r="A50" s="5" t="s">
        <v>29</v>
      </c>
      <c r="B50" s="6"/>
      <c r="C50" s="7"/>
    </row>
  </sheetData>
  <mergeCells count="11">
    <mergeCell ref="A1:C1"/>
    <mergeCell ref="A2:C2"/>
    <mergeCell ref="A3:C3"/>
    <mergeCell ref="A4:C4"/>
    <mergeCell ref="A5:C5"/>
    <mergeCell ref="D13:D14"/>
    <mergeCell ref="D37:D38"/>
    <mergeCell ref="B45:C45"/>
    <mergeCell ref="A47:C47"/>
    <mergeCell ref="A48:C48"/>
    <mergeCell ref="B44:C44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2023-11-02T15:00:15Z</cp:lastPrinted>
  <dcterms:created xsi:type="dcterms:W3CDTF">2019-09-05T19:42:56Z</dcterms:created>
  <dcterms:modified xsi:type="dcterms:W3CDTF">2023-11-03T18:25:46Z</dcterms:modified>
</cp:coreProperties>
</file>