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MAYO 2024\"/>
    </mc:Choice>
  </mc:AlternateContent>
  <xr:revisionPtr revIDLastSave="0" documentId="13_ncr:1_{259E4757-824F-4C42-9CA2-198D2A28E2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RACTER TEMP. MAY. 2024" sheetId="1" r:id="rId1"/>
  </sheets>
  <definedNames>
    <definedName name="_xlnm.Print_Titles" localSheetId="0">'CARACTER TEMP. MAY. 2024'!$9:$9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J79" i="1"/>
  <c r="I79" i="1"/>
  <c r="F79" i="1"/>
  <c r="C79" i="1"/>
  <c r="H78" i="1"/>
  <c r="G78" i="1"/>
  <c r="H77" i="1"/>
  <c r="G77" i="1"/>
  <c r="K77" i="1" s="1"/>
  <c r="J74" i="1"/>
  <c r="I74" i="1"/>
  <c r="F74" i="1"/>
  <c r="C74" i="1"/>
  <c r="H73" i="1"/>
  <c r="G73" i="1"/>
  <c r="K73" i="1" s="1"/>
  <c r="L73" i="1" s="1"/>
  <c r="H72" i="1"/>
  <c r="H74" i="1" s="1"/>
  <c r="G72" i="1"/>
  <c r="J69" i="1"/>
  <c r="F69" i="1"/>
  <c r="C69" i="1"/>
  <c r="H68" i="1"/>
  <c r="H69" i="1" s="1"/>
  <c r="G68" i="1"/>
  <c r="G69" i="1" s="1"/>
  <c r="J65" i="1"/>
  <c r="I65" i="1"/>
  <c r="F65" i="1"/>
  <c r="C65" i="1"/>
  <c r="H64" i="1"/>
  <c r="H65" i="1" s="1"/>
  <c r="G64" i="1"/>
  <c r="G65" i="1" s="1"/>
  <c r="J61" i="1"/>
  <c r="I61" i="1"/>
  <c r="F61" i="1"/>
  <c r="C61" i="1"/>
  <c r="K60" i="1"/>
  <c r="L60" i="1" s="1"/>
  <c r="L59" i="1"/>
  <c r="H59" i="1"/>
  <c r="G59" i="1"/>
  <c r="H58" i="1"/>
  <c r="G58" i="1"/>
  <c r="J55" i="1"/>
  <c r="I55" i="1"/>
  <c r="F55" i="1"/>
  <c r="C55" i="1"/>
  <c r="H54" i="1"/>
  <c r="H55" i="1" s="1"/>
  <c r="G54" i="1"/>
  <c r="G55" i="1" s="1"/>
  <c r="J51" i="1"/>
  <c r="I51" i="1"/>
  <c r="F51" i="1"/>
  <c r="C51" i="1"/>
  <c r="H50" i="1"/>
  <c r="H51" i="1" s="1"/>
  <c r="G50" i="1"/>
  <c r="G51" i="1" s="1"/>
  <c r="J47" i="1"/>
  <c r="I47" i="1"/>
  <c r="F47" i="1"/>
  <c r="C47" i="1"/>
  <c r="H46" i="1"/>
  <c r="G46" i="1"/>
  <c r="H45" i="1"/>
  <c r="H47" i="1" s="1"/>
  <c r="G45" i="1"/>
  <c r="J42" i="1"/>
  <c r="I42" i="1"/>
  <c r="F42" i="1"/>
  <c r="C42" i="1"/>
  <c r="H41" i="1"/>
  <c r="H42" i="1" s="1"/>
  <c r="G41" i="1"/>
  <c r="G42" i="1" s="1"/>
  <c r="J38" i="1"/>
  <c r="I38" i="1"/>
  <c r="F38" i="1"/>
  <c r="C38" i="1"/>
  <c r="H37" i="1"/>
  <c r="G37" i="1"/>
  <c r="H36" i="1"/>
  <c r="H38" i="1" s="1"/>
  <c r="G36" i="1"/>
  <c r="J33" i="1"/>
  <c r="I33" i="1"/>
  <c r="F33" i="1"/>
  <c r="H32" i="1"/>
  <c r="G32" i="1"/>
  <c r="H31" i="1"/>
  <c r="G31" i="1"/>
  <c r="H30" i="1"/>
  <c r="G30" i="1"/>
  <c r="G33" i="1" s="1"/>
  <c r="J27" i="1"/>
  <c r="I27" i="1"/>
  <c r="F27" i="1"/>
  <c r="C27" i="1"/>
  <c r="H26" i="1"/>
  <c r="H27" i="1" s="1"/>
  <c r="G26" i="1"/>
  <c r="G27" i="1" s="1"/>
  <c r="L23" i="1"/>
  <c r="K23" i="1"/>
  <c r="J23" i="1"/>
  <c r="I23" i="1"/>
  <c r="F23" i="1"/>
  <c r="C23" i="1"/>
  <c r="H22" i="1"/>
  <c r="H23" i="1" s="1"/>
  <c r="G22" i="1"/>
  <c r="G23" i="1" s="1"/>
  <c r="J19" i="1"/>
  <c r="I19" i="1"/>
  <c r="F19" i="1"/>
  <c r="C19" i="1"/>
  <c r="K18" i="1"/>
  <c r="L18" i="1" s="1"/>
  <c r="H17" i="1"/>
  <c r="G17" i="1"/>
  <c r="H16" i="1"/>
  <c r="G16" i="1"/>
  <c r="J13" i="1"/>
  <c r="I13" i="1"/>
  <c r="F13" i="1"/>
  <c r="C13" i="1"/>
  <c r="H12" i="1"/>
  <c r="G12" i="1"/>
  <c r="G13" i="1" s="1"/>
  <c r="K72" i="1" l="1"/>
  <c r="L72" i="1" s="1"/>
  <c r="H79" i="1"/>
  <c r="K78" i="1"/>
  <c r="L78" i="1" s="1"/>
  <c r="K31" i="1"/>
  <c r="L31" i="1" s="1"/>
  <c r="G38" i="1"/>
  <c r="G47" i="1"/>
  <c r="G19" i="1"/>
  <c r="L77" i="1"/>
  <c r="L79" i="1" s="1"/>
  <c r="K79" i="1"/>
  <c r="G61" i="1"/>
  <c r="K16" i="1"/>
  <c r="G74" i="1"/>
  <c r="G79" i="1"/>
  <c r="H33" i="1"/>
  <c r="K32" i="1"/>
  <c r="L32" i="1" s="1"/>
  <c r="K37" i="1"/>
  <c r="L37" i="1" s="1"/>
  <c r="K46" i="1"/>
  <c r="L46" i="1" s="1"/>
  <c r="K17" i="1"/>
  <c r="L17" i="1" s="1"/>
  <c r="H61" i="1"/>
  <c r="H19" i="1"/>
  <c r="L74" i="1"/>
  <c r="L16" i="1"/>
  <c r="H13" i="1"/>
  <c r="K12" i="1"/>
  <c r="K26" i="1"/>
  <c r="K30" i="1"/>
  <c r="K36" i="1"/>
  <c r="K41" i="1"/>
  <c r="K45" i="1"/>
  <c r="K50" i="1"/>
  <c r="K54" i="1"/>
  <c r="K58" i="1"/>
  <c r="K74" i="1"/>
  <c r="K64" i="1"/>
  <c r="K68" i="1"/>
  <c r="L19" i="1" l="1"/>
  <c r="K19" i="1"/>
  <c r="L68" i="1"/>
  <c r="L69" i="1" s="1"/>
  <c r="K69" i="1"/>
  <c r="K61" i="1"/>
  <c r="L58" i="1"/>
  <c r="L61" i="1" s="1"/>
  <c r="L41" i="1"/>
  <c r="L42" i="1" s="1"/>
  <c r="K42" i="1"/>
  <c r="L64" i="1"/>
  <c r="L65" i="1" s="1"/>
  <c r="K65" i="1"/>
  <c r="L54" i="1"/>
  <c r="L55" i="1" s="1"/>
  <c r="K55" i="1"/>
  <c r="L36" i="1"/>
  <c r="L38" i="1" s="1"/>
  <c r="K38" i="1"/>
  <c r="L12" i="1"/>
  <c r="L13" i="1" s="1"/>
  <c r="K13" i="1"/>
  <c r="L50" i="1"/>
  <c r="L51" i="1" s="1"/>
  <c r="K51" i="1"/>
  <c r="L30" i="1"/>
  <c r="L33" i="1" s="1"/>
  <c r="K33" i="1"/>
  <c r="L45" i="1"/>
  <c r="L47" i="1" s="1"/>
  <c r="K47" i="1"/>
  <c r="L26" i="1"/>
  <c r="K27" i="1"/>
  <c r="L27" i="1" s="1"/>
</calcChain>
</file>

<file path=xl/sharedStrings.xml><?xml version="1.0" encoding="utf-8"?>
<sst xmlns="http://schemas.openxmlformats.org/spreadsheetml/2006/main" count="155" uniqueCount="105">
  <si>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</si>
  <si>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</si>
  <si>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</si>
  <si>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</si>
  <si>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</si>
  <si>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</si>
  <si>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Carácter Temporal (Vigencia)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</si>
  <si>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</si>
  <si>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</si>
  <si>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</si>
  <si>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</si>
  <si>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</si>
  <si>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</si>
  <si>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</si>
  <si>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</si>
  <si>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</si>
  <si>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</si>
  <si>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</si>
  <si>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</si>
  <si>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</si>
  <si>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</si>
  <si>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T33</t>
  </si>
  <si>
    <t>NILCIA AURORA GARCIA GALVAN</t>
  </si>
  <si>
    <t>01/02/2024-01/08/2024</t>
  </si>
  <si>
    <t>F</t>
  </si>
  <si>
    <t>T21</t>
  </si>
  <si>
    <t xml:space="preserve">TAÍNA BERROA OZUNA </t>
  </si>
  <si>
    <t>ANALISTA  DESARROLLO INST.</t>
  </si>
  <si>
    <t>01/12/2023-01/06/2024</t>
  </si>
  <si>
    <t>T34</t>
  </si>
  <si>
    <t>ANGELY ALTAGRACIA YNOA TAVERAS</t>
  </si>
  <si>
    <t>ANALISTA PROYECTO</t>
  </si>
  <si>
    <t>01/03/2024-01/08/2024</t>
  </si>
  <si>
    <t xml:space="preserve">DIVISIÓN DE PROTOCOLO Y EVENTOS </t>
  </si>
  <si>
    <t>T12</t>
  </si>
  <si>
    <t xml:space="preserve">JOSANNY MONI MOTA 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</si>
  <si>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</si>
  <si>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</si>
  <si>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</si>
  <si>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</si>
  <si>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T11</t>
  </si>
  <si>
    <t xml:space="preserve">APOLINAR DE LOS SANTOS RODRÍGUEZ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</si>
  <si>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</si>
  <si>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</si>
  <si>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</si>
  <si>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</si>
  <si>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</si>
  <si>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</si>
  <si>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</si>
  <si>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</si>
  <si>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</si>
  <si>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</si>
  <si>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</si>
  <si>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31/12/2023-30/06/2024</t>
  </si>
  <si>
    <t>DIVISIÓN DE PUBLICACIONES</t>
  </si>
  <si>
    <t>T23</t>
  </si>
  <si>
    <t xml:space="preserve">LEIBIANNA CRISTINA NG BÁEZ </t>
  </si>
  <si>
    <t>ENC. DE PUBLICACIONES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</si>
  <si>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</si>
  <si>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</si>
  <si>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</si>
  <si>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</si>
  <si>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</si>
  <si>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CONTADORA </t>
  </si>
  <si>
    <t>01/01/2024-30/06/2024</t>
  </si>
  <si>
    <t xml:space="preserve">DIVISIÓN DE COMPRAS Y CONTRATACIONES </t>
  </si>
  <si>
    <t>T4</t>
  </si>
  <si>
    <t xml:space="preserve">CRISTIAN JOSE BARRERAS MANZUETA </t>
  </si>
  <si>
    <t xml:space="preserve">DIVISIÓN DE SERVICIOS GENERALES </t>
  </si>
  <si>
    <t>T5</t>
  </si>
  <si>
    <t xml:space="preserve">WILFREDO DE JESÚS RIJO NORBERTO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</si>
  <si>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</si>
  <si>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</si>
  <si>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</si>
  <si>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</si>
  <si>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</si>
  <si>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ADMINISTRADORA DE SISTEMAS</t>
  </si>
  <si>
    <t>T35</t>
  </si>
  <si>
    <t>TIFFANNY PEÑALO TAVERAS</t>
  </si>
  <si>
    <t xml:space="preserve">TECNICO EN PROGRAMACION </t>
  </si>
  <si>
    <t>DEPARTAMENTO DE SERVICIO AL PUBLICO</t>
  </si>
  <si>
    <t>T32</t>
  </si>
  <si>
    <t>ELIZABETH  POLANCO CASTRO</t>
  </si>
  <si>
    <t>SUPERVISOR (A)</t>
  </si>
  <si>
    <t>01/12/2023-30/06/2024</t>
  </si>
  <si>
    <t>DIVISIÓN DE DIGITALIZACIÓN DOCUMENTAL</t>
  </si>
  <si>
    <t>T28</t>
  </si>
  <si>
    <t xml:space="preserve">WANDA LIDUVINA GUZMÁN GUERRERO </t>
  </si>
  <si>
    <t>TÉCNICO BIBLIOTECARIO (A)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</si>
  <si>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</si>
  <si>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</si>
  <si>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</si>
  <si>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</si>
  <si>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</si>
  <si>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</si>
  <si>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>01/02/2024/01/08/2024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</si>
  <si>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</si>
  <si>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</si>
  <si>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</si>
  <si>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</si>
  <si>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</si>
  <si>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</si>
  <si>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>1/04/2024-31/10/2024</t>
  </si>
  <si>
    <t>ANALISTA DE SISTEMA INFOMÁTICO</t>
  </si>
  <si>
    <t>01/05/2024-01/11/2024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</si>
</sst>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64" fontId="8" fillId="2" borderId="0" xfId="1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left"/>
    </xf>
    <xf numFmtId="164" fontId="8" fillId="6" borderId="12" xfId="1" applyFont="1" applyFill="1" applyBorder="1" applyAlignment="1">
      <alignment horizontal="center"/>
    </xf>
    <xf numFmtId="164" fontId="8" fillId="6" borderId="12" xfId="1" applyFont="1" applyFill="1" applyBorder="1" applyAlignment="1">
      <alignment horizontal="left"/>
    </xf>
    <xf numFmtId="164" fontId="8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" xfId="0" applyFont="1" applyFill="1" applyBorder="1"/>
    <xf numFmtId="0" fontId="2" fillId="5" borderId="14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3" xfId="0" applyFont="1" applyFill="1" applyBorder="1"/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/>
    </xf>
    <xf numFmtId="164" fontId="6" fillId="4" borderId="16" xfId="1" applyFont="1" applyFill="1" applyBorder="1" applyAlignment="1">
      <alignment horizontal="left"/>
    </xf>
    <xf numFmtId="164" fontId="6" fillId="4" borderId="17" xfId="1" applyFont="1" applyFill="1" applyBorder="1" applyAlignment="1">
      <alignment horizontal="left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164" fontId="6" fillId="4" borderId="19" xfId="1" applyFont="1" applyFill="1" applyBorder="1" applyAlignment="1">
      <alignment horizontal="left"/>
    </xf>
    <xf numFmtId="164" fontId="6" fillId="4" borderId="20" xfId="1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/>
    <xf numFmtId="0" fontId="9" fillId="4" borderId="22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2" xfId="0" applyNumberFormat="1" applyBorder="1"/>
    <xf numFmtId="4" fontId="6" fillId="4" borderId="22" xfId="1" applyNumberFormat="1" applyFont="1" applyFill="1" applyBorder="1" applyAlignment="1">
      <alignment horizontal="right"/>
    </xf>
    <xf numFmtId="4" fontId="6" fillId="4" borderId="23" xfId="1" applyNumberFormat="1" applyFont="1" applyFill="1" applyBorder="1" applyAlignment="1">
      <alignment horizontal="right"/>
    </xf>
    <xf numFmtId="0" fontId="8" fillId="6" borderId="24" xfId="0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164" fontId="8" fillId="6" borderId="25" xfId="1" applyFont="1" applyFill="1" applyBorder="1" applyAlignment="1">
      <alignment horizontal="center"/>
    </xf>
    <xf numFmtId="164" fontId="8" fillId="6" borderId="25" xfId="1" applyFont="1" applyFill="1" applyBorder="1" applyAlignment="1">
      <alignment horizontal="left"/>
    </xf>
    <xf numFmtId="164" fontId="8" fillId="6" borderId="26" xfId="1" applyFont="1" applyFill="1" applyBorder="1" applyAlignment="1">
      <alignment horizontal="left"/>
    </xf>
    <xf numFmtId="0" fontId="2" fillId="5" borderId="27" xfId="0" applyFont="1" applyFill="1" applyBorder="1"/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center"/>
    </xf>
    <xf numFmtId="164" fontId="6" fillId="4" borderId="29" xfId="1" applyFont="1" applyFill="1" applyBorder="1" applyAlignment="1">
      <alignment horizontal="center"/>
    </xf>
    <xf numFmtId="164" fontId="6" fillId="4" borderId="29" xfId="1" applyFont="1" applyFill="1" applyBorder="1" applyAlignment="1">
      <alignment horizontal="left"/>
    </xf>
    <xf numFmtId="4" fontId="6" fillId="4" borderId="31" xfId="1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/>
    <xf numFmtId="4" fontId="9" fillId="4" borderId="9" xfId="0" applyNumberFormat="1" applyFont="1" applyFill="1" applyBorder="1"/>
    <xf numFmtId="4" fontId="9" fillId="4" borderId="19" xfId="0" applyNumberFormat="1" applyFont="1" applyFill="1" applyBorder="1"/>
    <xf numFmtId="43" fontId="9" fillId="4" borderId="9" xfId="0" applyNumberFormat="1" applyFont="1" applyFill="1" applyBorder="1"/>
    <xf numFmtId="43" fontId="9" fillId="4" borderId="10" xfId="0" applyNumberFormat="1" applyFont="1" applyFill="1" applyBorder="1"/>
    <xf numFmtId="0" fontId="0" fillId="4" borderId="0" xfId="0" applyFill="1"/>
    <xf numFmtId="0" fontId="9" fillId="4" borderId="32" xfId="0" applyFont="1" applyFill="1" applyBorder="1" applyAlignment="1">
      <alignment horizontal="center"/>
    </xf>
    <xf numFmtId="0" fontId="9" fillId="4" borderId="16" xfId="0" applyFont="1" applyFill="1" applyBorder="1"/>
    <xf numFmtId="4" fontId="9" fillId="4" borderId="16" xfId="0" applyNumberFormat="1" applyFont="1" applyFill="1" applyBorder="1"/>
    <xf numFmtId="43" fontId="9" fillId="4" borderId="16" xfId="0" applyNumberFormat="1" applyFont="1" applyFill="1" applyBorder="1"/>
    <xf numFmtId="43" fontId="9" fillId="4" borderId="17" xfId="0" applyNumberFormat="1" applyFont="1" applyFill="1" applyBorder="1"/>
    <xf numFmtId="0" fontId="9" fillId="4" borderId="33" xfId="0" applyFont="1" applyFill="1" applyBorder="1" applyAlignment="1">
      <alignment horizontal="center"/>
    </xf>
    <xf numFmtId="0" fontId="9" fillId="4" borderId="19" xfId="0" applyFont="1" applyFill="1" applyBorder="1"/>
    <xf numFmtId="43" fontId="9" fillId="4" borderId="19" xfId="0" applyNumberFormat="1" applyFont="1" applyFill="1" applyBorder="1"/>
    <xf numFmtId="43" fontId="9" fillId="4" borderId="20" xfId="0" applyNumberFormat="1" applyFont="1" applyFill="1" applyBorder="1"/>
    <xf numFmtId="0" fontId="6" fillId="4" borderId="34" xfId="0" applyFont="1" applyFill="1" applyBorder="1" applyAlignment="1">
      <alignment horizontal="center"/>
    </xf>
    <xf numFmtId="164" fontId="6" fillId="4" borderId="19" xfId="1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43" fontId="9" fillId="4" borderId="29" xfId="0" applyNumberFormat="1" applyFont="1" applyFill="1" applyBorder="1"/>
    <xf numFmtId="43" fontId="9" fillId="4" borderId="31" xfId="0" applyNumberFormat="1" applyFont="1" applyFill="1" applyBorder="1"/>
    <xf numFmtId="49" fontId="6" fillId="4" borderId="28" xfId="1" applyNumberFormat="1" applyFont="1" applyFill="1" applyBorder="1" applyAlignment="1">
      <alignment horizontal="center"/>
    </xf>
    <xf numFmtId="4" fontId="9" fillId="4" borderId="29" xfId="0" applyNumberFormat="1" applyFont="1" applyFill="1" applyBorder="1"/>
    <xf numFmtId="0" fontId="8" fillId="4" borderId="0" xfId="0" applyFont="1" applyFill="1" applyAlignment="1">
      <alignment horizontal="left"/>
    </xf>
    <xf numFmtId="0" fontId="6" fillId="4" borderId="36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left"/>
    </xf>
    <xf numFmtId="164" fontId="6" fillId="4" borderId="22" xfId="1" applyFont="1" applyFill="1" applyBorder="1" applyAlignment="1">
      <alignment horizontal="center"/>
    </xf>
    <xf numFmtId="4" fontId="9" fillId="4" borderId="22" xfId="0" applyNumberFormat="1" applyFont="1" applyFill="1" applyBorder="1"/>
    <xf numFmtId="164" fontId="6" fillId="4" borderId="22" xfId="1" applyFont="1" applyFill="1" applyBorder="1" applyAlignment="1">
      <alignment horizontal="left"/>
    </xf>
    <xf numFmtId="43" fontId="9" fillId="4" borderId="22" xfId="0" applyNumberFormat="1" applyFont="1" applyFill="1" applyBorder="1"/>
    <xf numFmtId="43" fontId="9" fillId="4" borderId="23" xfId="0" applyNumberFormat="1" applyFont="1" applyFill="1" applyBorder="1"/>
    <xf numFmtId="0" fontId="8" fillId="0" borderId="37" xfId="0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1" applyFont="1" applyFill="1" applyBorder="1" applyAlignment="1">
      <alignment horizontal="center"/>
    </xf>
    <xf numFmtId="164" fontId="8" fillId="0" borderId="0" xfId="1" applyFont="1" applyFill="1" applyBorder="1" applyAlignment="1">
      <alignment horizontal="left"/>
    </xf>
    <xf numFmtId="0" fontId="10" fillId="4" borderId="28" xfId="0" applyFont="1" applyFill="1" applyBorder="1" applyAlignment="1">
      <alignment horizontal="center"/>
    </xf>
    <xf numFmtId="164" fontId="8" fillId="4" borderId="0" xfId="1" applyFont="1" applyFill="1" applyBorder="1" applyAlignment="1">
      <alignment horizontal="center"/>
    </xf>
    <xf numFmtId="164" fontId="8" fillId="4" borderId="0" xfId="1" applyFont="1" applyFill="1" applyBorder="1" applyAlignment="1">
      <alignment horizontal="left"/>
    </xf>
    <xf numFmtId="4" fontId="9" fillId="4" borderId="9" xfId="0" applyNumberFormat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left"/>
    </xf>
    <xf numFmtId="0" fontId="8" fillId="4" borderId="27" xfId="0" applyFont="1" applyFill="1" applyBorder="1" applyAlignment="1">
      <alignment horizontal="left"/>
    </xf>
    <xf numFmtId="164" fontId="8" fillId="4" borderId="5" xfId="1" applyFont="1" applyFill="1" applyBorder="1" applyAlignment="1">
      <alignment horizontal="center"/>
    </xf>
    <xf numFmtId="164" fontId="8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9" fillId="4" borderId="29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123825</xdr:rowOff>
    </xdr:from>
    <xdr:to>
      <xdr:col>1</xdr:col>
      <xdr:colOff>1685925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123825"/>
          <a:ext cx="22479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2" max="2" width="39.5703125" customWidth="1"/>
    <col min="3" max="3" width="34.85546875" bestFit="1" customWidth="1"/>
    <col min="4" max="4" width="29.5703125" bestFit="1" customWidth="1"/>
    <col min="5" max="5" width="8.140625" bestFit="1" customWidth="1"/>
    <col min="6" max="6" width="14.28515625" bestFit="1" customWidth="1"/>
    <col min="7" max="7" width="10.7109375" bestFit="1" customWidth="1"/>
    <col min="8" max="8" width="10.85546875" bestFit="1" customWidth="1"/>
    <col min="9" max="9" width="11.5703125" bestFit="1" customWidth="1"/>
    <col min="10" max="10" width="12.5703125" customWidth="1"/>
    <col min="11" max="11" width="12.28515625" customWidth="1"/>
    <col min="12" max="12" width="11.5703125" bestFit="1" customWidth="1"/>
    <col min="13" max="14" width="9.140625" style="73"/>
  </cols>
  <sheetData>
    <row r="1" spans="1:12" ht="22.5" x14ac:dyDescent="0.4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2.5" x14ac:dyDescent="0.4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22.5" x14ac:dyDescent="0.45">
      <c r="A3" s="121">
        <v>45413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6.5" thickBot="1" x14ac:dyDescent="0.3">
      <c r="A8" s="2"/>
      <c r="B8" s="3"/>
      <c r="C8" s="4"/>
      <c r="D8" s="4"/>
      <c r="E8" s="4"/>
      <c r="F8" s="5"/>
      <c r="G8" s="122" t="s">
        <v>2</v>
      </c>
      <c r="H8" s="123"/>
      <c r="I8" s="6"/>
      <c r="J8" s="6"/>
      <c r="K8" s="6"/>
      <c r="L8" s="6"/>
    </row>
    <row r="9" spans="1:12" ht="48" thickBot="1" x14ac:dyDescent="0.3">
      <c r="A9" s="7" t="s">
        <v>3</v>
      </c>
      <c r="B9" s="8" t="s">
        <v>4</v>
      </c>
      <c r="C9" s="9" t="s">
        <v>5</v>
      </c>
      <c r="D9" s="7" t="s">
        <v>6</v>
      </c>
      <c r="E9" s="7" t="s">
        <v>7</v>
      </c>
      <c r="F9" s="7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  <c r="L9" s="11" t="s">
        <v>14</v>
      </c>
    </row>
    <row r="10" spans="1:12" ht="16.5" thickBot="1" x14ac:dyDescent="0.3">
      <c r="A10" s="12"/>
      <c r="B10" s="13"/>
      <c r="C10" s="14"/>
      <c r="D10" s="15"/>
      <c r="E10" s="13"/>
      <c r="F10" s="16"/>
      <c r="G10" s="16"/>
      <c r="H10" s="16"/>
      <c r="I10" s="16"/>
      <c r="J10" s="16"/>
      <c r="K10" s="16"/>
      <c r="L10" s="16"/>
    </row>
    <row r="11" spans="1:12" ht="15.75" thickBot="1" x14ac:dyDescent="0.3">
      <c r="A11" s="17"/>
      <c r="B11" s="17" t="s">
        <v>15</v>
      </c>
      <c r="C11" s="18"/>
      <c r="D11" s="19"/>
      <c r="E11" s="18"/>
      <c r="F11" s="18"/>
      <c r="G11" s="18"/>
      <c r="H11" s="18"/>
      <c r="I11" s="18"/>
      <c r="J11" s="18"/>
      <c r="K11" s="18"/>
      <c r="L11" s="20"/>
    </row>
    <row r="12" spans="1:12" ht="16.5" thickBot="1" x14ac:dyDescent="0.3">
      <c r="A12" s="21" t="s">
        <v>16</v>
      </c>
      <c r="B12" s="22" t="s">
        <v>17</v>
      </c>
      <c r="C12" s="22" t="s">
        <v>18</v>
      </c>
      <c r="D12" s="23" t="s">
        <v>104</v>
      </c>
      <c r="E12" s="24" t="s">
        <v>19</v>
      </c>
      <c r="F12" s="25">
        <v>110000</v>
      </c>
      <c r="G12" s="25">
        <f>+F12*2.87%</f>
        <v>3157</v>
      </c>
      <c r="H12" s="25">
        <f>+F12*3.04%</f>
        <v>3344</v>
      </c>
      <c r="I12" s="25">
        <v>14457.62</v>
      </c>
      <c r="J12" s="25">
        <v>25</v>
      </c>
      <c r="K12" s="25">
        <f>+G12+H12+I12+J12</f>
        <v>20983.620000000003</v>
      </c>
      <c r="L12" s="26">
        <f>+F12-K12</f>
        <v>89016.38</v>
      </c>
    </row>
    <row r="13" spans="1:12" ht="15.75" thickBot="1" x14ac:dyDescent="0.3">
      <c r="A13" s="27"/>
      <c r="B13" s="28"/>
      <c r="C13" s="28">
        <f>+COUNTA(C12:C12)</f>
        <v>1</v>
      </c>
      <c r="D13" s="29"/>
      <c r="E13" s="29"/>
      <c r="F13" s="30">
        <f t="shared" ref="F13:L13" si="0">SUM(F12:F12)</f>
        <v>110000</v>
      </c>
      <c r="G13" s="30">
        <f t="shared" si="0"/>
        <v>3157</v>
      </c>
      <c r="H13" s="30">
        <f t="shared" si="0"/>
        <v>3344</v>
      </c>
      <c r="I13" s="30">
        <f t="shared" si="0"/>
        <v>14457.62</v>
      </c>
      <c r="J13" s="30">
        <f t="shared" si="0"/>
        <v>25</v>
      </c>
      <c r="K13" s="30">
        <f t="shared" si="0"/>
        <v>20983.620000000003</v>
      </c>
      <c r="L13" s="31">
        <f t="shared" si="0"/>
        <v>89016.38</v>
      </c>
    </row>
    <row r="14" spans="1:12" ht="15.75" thickBot="1" x14ac:dyDescent="0.3">
      <c r="D14" s="32"/>
      <c r="E14" s="32"/>
    </row>
    <row r="15" spans="1:12" ht="15.75" thickBot="1" x14ac:dyDescent="0.3">
      <c r="A15" s="33"/>
      <c r="B15" s="33" t="s">
        <v>20</v>
      </c>
      <c r="C15" s="34"/>
      <c r="D15" s="35"/>
      <c r="E15" s="34"/>
      <c r="F15" s="34"/>
      <c r="G15" s="34"/>
      <c r="H15" s="34"/>
      <c r="I15" s="34"/>
      <c r="J15" s="34"/>
      <c r="K15" s="34"/>
      <c r="L15" s="36"/>
    </row>
    <row r="16" spans="1:12" ht="15.75" x14ac:dyDescent="0.25">
      <c r="A16" s="37" t="s">
        <v>21</v>
      </c>
      <c r="B16" s="38" t="s">
        <v>22</v>
      </c>
      <c r="C16" s="38" t="s">
        <v>18</v>
      </c>
      <c r="D16" s="39" t="s">
        <v>23</v>
      </c>
      <c r="E16" s="39" t="s">
        <v>24</v>
      </c>
      <c r="F16" s="40">
        <v>100000</v>
      </c>
      <c r="G16" s="40">
        <f>+F16*2.87%</f>
        <v>2870</v>
      </c>
      <c r="H16" s="40">
        <f>+F16*3.04%</f>
        <v>3040</v>
      </c>
      <c r="I16" s="40">
        <v>12105.37</v>
      </c>
      <c r="J16" s="40">
        <v>125</v>
      </c>
      <c r="K16" s="40">
        <f>+G16+H16+I16+J16</f>
        <v>18140.370000000003</v>
      </c>
      <c r="L16" s="41">
        <f>+F16-K16</f>
        <v>81859.63</v>
      </c>
    </row>
    <row r="17" spans="1:12" ht="15.75" x14ac:dyDescent="0.25">
      <c r="A17" s="42" t="s">
        <v>25</v>
      </c>
      <c r="B17" s="43" t="s">
        <v>26</v>
      </c>
      <c r="C17" s="43" t="s">
        <v>27</v>
      </c>
      <c r="D17" s="44" t="s">
        <v>28</v>
      </c>
      <c r="E17" s="45" t="s">
        <v>24</v>
      </c>
      <c r="F17" s="46">
        <v>70000</v>
      </c>
      <c r="G17" s="46">
        <f>+F17*2.87%</f>
        <v>2009</v>
      </c>
      <c r="H17" s="46">
        <f>+F17*3.04%</f>
        <v>2128</v>
      </c>
      <c r="I17" s="46">
        <v>5368.48</v>
      </c>
      <c r="J17" s="46">
        <v>25</v>
      </c>
      <c r="K17" s="46">
        <f>+G17+H17+I17+J17</f>
        <v>9530.48</v>
      </c>
      <c r="L17" s="47">
        <f>+F17-K17</f>
        <v>60469.520000000004</v>
      </c>
    </row>
    <row r="18" spans="1:12" ht="16.5" thickBot="1" x14ac:dyDescent="0.3">
      <c r="A18" s="48" t="s">
        <v>29</v>
      </c>
      <c r="B18" s="49" t="s">
        <v>30</v>
      </c>
      <c r="C18" s="49" t="s">
        <v>31</v>
      </c>
      <c r="D18" s="50" t="s">
        <v>32</v>
      </c>
      <c r="E18" s="51" t="s">
        <v>19</v>
      </c>
      <c r="F18" s="52">
        <v>45000</v>
      </c>
      <c r="G18" s="52">
        <v>1291.5</v>
      </c>
      <c r="H18" s="52">
        <v>1368</v>
      </c>
      <c r="I18" s="52">
        <v>1148.33</v>
      </c>
      <c r="J18" s="52">
        <v>25</v>
      </c>
      <c r="K18" s="53">
        <f>+G18+H18+I18+J18</f>
        <v>3832.83</v>
      </c>
      <c r="L18" s="54">
        <f>+F18-K18</f>
        <v>41167.17</v>
      </c>
    </row>
    <row r="19" spans="1:12" ht="15.75" thickBot="1" x14ac:dyDescent="0.3">
      <c r="A19" s="55"/>
      <c r="B19" s="56"/>
      <c r="C19" s="56">
        <f>+COUNTA(C15:C18)</f>
        <v>3</v>
      </c>
      <c r="D19" s="57"/>
      <c r="E19" s="57"/>
      <c r="F19" s="58">
        <f t="shared" ref="F19:L19" si="1">SUM(F16:F18)</f>
        <v>215000</v>
      </c>
      <c r="G19" s="58">
        <f t="shared" si="1"/>
        <v>6170.5</v>
      </c>
      <c r="H19" s="58">
        <f t="shared" si="1"/>
        <v>6536</v>
      </c>
      <c r="I19" s="58">
        <f t="shared" si="1"/>
        <v>18622.18</v>
      </c>
      <c r="J19" s="58">
        <f t="shared" si="1"/>
        <v>175</v>
      </c>
      <c r="K19" s="58">
        <f t="shared" si="1"/>
        <v>31503.68</v>
      </c>
      <c r="L19" s="59">
        <f t="shared" si="1"/>
        <v>183496.32000000001</v>
      </c>
    </row>
    <row r="20" spans="1:12" ht="15.75" thickBot="1" x14ac:dyDescent="0.3">
      <c r="D20" s="32"/>
      <c r="E20" s="32"/>
    </row>
    <row r="21" spans="1:12" ht="15.75" thickBot="1" x14ac:dyDescent="0.3">
      <c r="A21" s="17"/>
      <c r="B21" s="60" t="s">
        <v>33</v>
      </c>
      <c r="C21" s="18"/>
      <c r="D21" s="19"/>
      <c r="E21" s="18"/>
      <c r="F21" s="18"/>
      <c r="G21" s="18"/>
      <c r="H21" s="18"/>
      <c r="I21" s="18"/>
      <c r="J21" s="18"/>
      <c r="K21" s="18"/>
      <c r="L21" s="20"/>
    </row>
    <row r="22" spans="1:12" ht="16.5" thickBot="1" x14ac:dyDescent="0.3">
      <c r="A22" s="61" t="s">
        <v>34</v>
      </c>
      <c r="B22" s="62" t="s">
        <v>35</v>
      </c>
      <c r="C22" s="62" t="s">
        <v>18</v>
      </c>
      <c r="D22" s="63" t="s">
        <v>104</v>
      </c>
      <c r="E22" s="64" t="s">
        <v>24</v>
      </c>
      <c r="F22" s="65">
        <v>90000</v>
      </c>
      <c r="G22" s="65">
        <f>+F22*2.87%</f>
        <v>2583</v>
      </c>
      <c r="H22" s="65">
        <f>+F22*3.04%</f>
        <v>2736</v>
      </c>
      <c r="I22" s="65">
        <v>9356.27</v>
      </c>
      <c r="J22" s="65">
        <v>1612.38</v>
      </c>
      <c r="K22" s="65">
        <v>16383.71</v>
      </c>
      <c r="L22" s="66">
        <v>73616.289999999994</v>
      </c>
    </row>
    <row r="23" spans="1:12" ht="15.75" thickBot="1" x14ac:dyDescent="0.3">
      <c r="A23" s="27"/>
      <c r="B23" s="28"/>
      <c r="C23" s="28">
        <f>+COUNTA(C21:C22)</f>
        <v>1</v>
      </c>
      <c r="D23" s="29"/>
      <c r="E23" s="29"/>
      <c r="F23" s="30">
        <f>+F22</f>
        <v>90000</v>
      </c>
      <c r="G23" s="30">
        <f>SUM(G22)</f>
        <v>2583</v>
      </c>
      <c r="H23" s="30">
        <f>+H22</f>
        <v>2736</v>
      </c>
      <c r="I23" s="30">
        <f>SUM(I22)</f>
        <v>9356.27</v>
      </c>
      <c r="J23" s="30">
        <f>SUM(J22)</f>
        <v>1612.38</v>
      </c>
      <c r="K23" s="30">
        <f>+K22</f>
        <v>16383.71</v>
      </c>
      <c r="L23" s="31">
        <f>+L22</f>
        <v>73616.289999999994</v>
      </c>
    </row>
    <row r="24" spans="1:12" ht="15.75" thickBot="1" x14ac:dyDescent="0.3">
      <c r="D24" s="32"/>
      <c r="E24" s="32"/>
    </row>
    <row r="25" spans="1:12" ht="15.75" thickBot="1" x14ac:dyDescent="0.3">
      <c r="A25" s="17"/>
      <c r="B25" s="60" t="s">
        <v>36</v>
      </c>
      <c r="C25" s="18"/>
      <c r="D25" s="19"/>
      <c r="E25" s="18"/>
      <c r="F25" s="18"/>
      <c r="G25" s="18"/>
      <c r="H25" s="18"/>
      <c r="I25" s="18"/>
      <c r="J25" s="18"/>
      <c r="K25" s="18"/>
      <c r="L25" s="20"/>
    </row>
    <row r="26" spans="1:12" ht="16.5" thickBot="1" x14ac:dyDescent="0.3">
      <c r="A26" s="67" t="s">
        <v>37</v>
      </c>
      <c r="B26" s="68" t="s">
        <v>38</v>
      </c>
      <c r="C26" s="68" t="s">
        <v>18</v>
      </c>
      <c r="D26" s="23" t="s">
        <v>23</v>
      </c>
      <c r="E26" s="23" t="s">
        <v>24</v>
      </c>
      <c r="F26" s="69">
        <v>95000</v>
      </c>
      <c r="G26" s="25">
        <f>+F26*2.87%</f>
        <v>2726.5</v>
      </c>
      <c r="H26" s="25">
        <f>+F26*3.04%</f>
        <v>2888</v>
      </c>
      <c r="I26" s="70">
        <v>10929.24</v>
      </c>
      <c r="J26" s="25">
        <v>10186.540000000001</v>
      </c>
      <c r="K26" s="71">
        <f>+G26+H26+I26+J26</f>
        <v>26730.28</v>
      </c>
      <c r="L26" s="72">
        <f>+F26-K26</f>
        <v>68269.72</v>
      </c>
    </row>
    <row r="27" spans="1:12" ht="15.75" thickBot="1" x14ac:dyDescent="0.3">
      <c r="A27" s="27"/>
      <c r="B27" s="28"/>
      <c r="C27" s="28">
        <f>+COUNTA(C25:C26)</f>
        <v>1</v>
      </c>
      <c r="D27" s="29"/>
      <c r="E27" s="29"/>
      <c r="F27" s="30">
        <f t="shared" ref="F27:K27" si="2">SUM(F26)</f>
        <v>95000</v>
      </c>
      <c r="G27" s="30">
        <f t="shared" si="2"/>
        <v>2726.5</v>
      </c>
      <c r="H27" s="30">
        <f t="shared" si="2"/>
        <v>2888</v>
      </c>
      <c r="I27" s="30">
        <f t="shared" si="2"/>
        <v>10929.24</v>
      </c>
      <c r="J27" s="30">
        <f t="shared" si="2"/>
        <v>10186.540000000001</v>
      </c>
      <c r="K27" s="30">
        <f t="shared" si="2"/>
        <v>26730.28</v>
      </c>
      <c r="L27" s="31">
        <f>+F27-K27</f>
        <v>68269.72</v>
      </c>
    </row>
    <row r="28" spans="1:12" ht="15.75" thickBot="1" x14ac:dyDescent="0.3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</row>
    <row r="29" spans="1:12" ht="15.75" thickBot="1" x14ac:dyDescent="0.3">
      <c r="A29" s="33"/>
      <c r="B29" s="33" t="s">
        <v>39</v>
      </c>
      <c r="C29" s="34"/>
      <c r="D29" s="35"/>
      <c r="E29" s="35"/>
      <c r="F29" s="34"/>
      <c r="G29" s="34"/>
      <c r="H29" s="34"/>
      <c r="I29" s="34"/>
      <c r="J29" s="34"/>
      <c r="K29" s="34"/>
      <c r="L29" s="36"/>
    </row>
    <row r="30" spans="1:12" ht="15.75" x14ac:dyDescent="0.25">
      <c r="A30" s="74" t="s">
        <v>40</v>
      </c>
      <c r="B30" s="75" t="s">
        <v>41</v>
      </c>
      <c r="C30" s="75" t="s">
        <v>18</v>
      </c>
      <c r="D30" s="39" t="s">
        <v>104</v>
      </c>
      <c r="E30" s="39" t="s">
        <v>19</v>
      </c>
      <c r="F30" s="76">
        <v>110000</v>
      </c>
      <c r="G30" s="40">
        <f>+F30*2.87%</f>
        <v>3157</v>
      </c>
      <c r="H30" s="40">
        <f>+F30*3.04%</f>
        <v>3344</v>
      </c>
      <c r="I30" s="40">
        <v>14457.62</v>
      </c>
      <c r="J30" s="40">
        <v>25</v>
      </c>
      <c r="K30" s="77">
        <f>+G30+H30+I30+J30</f>
        <v>20983.620000000003</v>
      </c>
      <c r="L30" s="78">
        <f>+F30-K30</f>
        <v>89016.38</v>
      </c>
    </row>
    <row r="31" spans="1:12" ht="15.75" x14ac:dyDescent="0.25">
      <c r="A31" s="79" t="s">
        <v>42</v>
      </c>
      <c r="B31" s="80" t="s">
        <v>43</v>
      </c>
      <c r="C31" s="80" t="s">
        <v>44</v>
      </c>
      <c r="D31" s="44" t="s">
        <v>104</v>
      </c>
      <c r="E31" s="44" t="s">
        <v>24</v>
      </c>
      <c r="F31" s="70">
        <v>50000</v>
      </c>
      <c r="G31" s="46">
        <f>+F31*2.87%</f>
        <v>1435</v>
      </c>
      <c r="H31" s="46">
        <f>+F31*3.04%</f>
        <v>1520</v>
      </c>
      <c r="I31" s="46">
        <v>1854</v>
      </c>
      <c r="J31" s="46">
        <v>125</v>
      </c>
      <c r="K31" s="81">
        <f>+G31+H31+I31+J31</f>
        <v>4934</v>
      </c>
      <c r="L31" s="82">
        <f>+F31-K31</f>
        <v>45066</v>
      </c>
    </row>
    <row r="32" spans="1:12" ht="15.75" x14ac:dyDescent="0.25">
      <c r="A32" s="83" t="s">
        <v>45</v>
      </c>
      <c r="B32" s="43" t="s">
        <v>46</v>
      </c>
      <c r="C32" s="43" t="s">
        <v>47</v>
      </c>
      <c r="D32" s="44" t="s">
        <v>104</v>
      </c>
      <c r="E32" s="84" t="s">
        <v>24</v>
      </c>
      <c r="F32" s="70">
        <v>50000</v>
      </c>
      <c r="G32" s="46">
        <f>+F32*2.87%</f>
        <v>1435</v>
      </c>
      <c r="H32" s="46">
        <f>+F32*3.04%</f>
        <v>1520</v>
      </c>
      <c r="I32" s="46">
        <v>1854</v>
      </c>
      <c r="J32" s="46">
        <v>25</v>
      </c>
      <c r="K32" s="81">
        <f>+G32+H32+I32+J32</f>
        <v>4834</v>
      </c>
      <c r="L32" s="82">
        <f>+F32-K32</f>
        <v>45166</v>
      </c>
    </row>
    <row r="33" spans="1:12" ht="15.75" thickBot="1" x14ac:dyDescent="0.3">
      <c r="A33" s="55"/>
      <c r="B33" s="56"/>
      <c r="C33" s="56">
        <f>+COUNTA(C30:C32)</f>
        <v>3</v>
      </c>
      <c r="D33" s="57"/>
      <c r="E33" s="57"/>
      <c r="F33" s="58">
        <f t="shared" ref="F33:L33" si="3">SUM(F30:F32)</f>
        <v>210000</v>
      </c>
      <c r="G33" s="58">
        <f t="shared" si="3"/>
        <v>6027</v>
      </c>
      <c r="H33" s="58">
        <f t="shared" si="3"/>
        <v>6384</v>
      </c>
      <c r="I33" s="58">
        <f t="shared" si="3"/>
        <v>18165.620000000003</v>
      </c>
      <c r="J33" s="58">
        <f t="shared" si="3"/>
        <v>175</v>
      </c>
      <c r="K33" s="58">
        <f t="shared" si="3"/>
        <v>30751.620000000003</v>
      </c>
      <c r="L33" s="59">
        <f t="shared" si="3"/>
        <v>179248.38</v>
      </c>
    </row>
    <row r="34" spans="1:12" ht="15.75" thickBot="1" x14ac:dyDescent="0.3">
      <c r="D34" s="32"/>
      <c r="E34" s="32"/>
    </row>
    <row r="35" spans="1:12" ht="15.75" thickBot="1" x14ac:dyDescent="0.3">
      <c r="A35" s="17"/>
      <c r="B35" s="60" t="s">
        <v>48</v>
      </c>
      <c r="C35" s="18"/>
      <c r="D35" s="19"/>
      <c r="E35" s="19"/>
      <c r="F35" s="18"/>
      <c r="G35" s="18"/>
      <c r="H35" s="18"/>
      <c r="I35" s="18"/>
      <c r="J35" s="18"/>
      <c r="K35" s="18"/>
      <c r="L35" s="20"/>
    </row>
    <row r="36" spans="1:12" ht="15.75" x14ac:dyDescent="0.25">
      <c r="A36" s="42" t="s">
        <v>49</v>
      </c>
      <c r="B36" s="43" t="s">
        <v>50</v>
      </c>
      <c r="C36" s="43" t="s">
        <v>18</v>
      </c>
      <c r="D36" s="44" t="s">
        <v>104</v>
      </c>
      <c r="E36" s="84" t="s">
        <v>19</v>
      </c>
      <c r="F36" s="46">
        <v>100000</v>
      </c>
      <c r="G36" s="46">
        <f>+F36*2.87%</f>
        <v>2870</v>
      </c>
      <c r="H36" s="46">
        <f>+F36*3.04%</f>
        <v>3040</v>
      </c>
      <c r="I36" s="25">
        <v>12105.37</v>
      </c>
      <c r="J36" s="46">
        <v>25</v>
      </c>
      <c r="K36" s="81">
        <f>+G36+H36+I36+J36</f>
        <v>18040.370000000003</v>
      </c>
      <c r="L36" s="82">
        <f>+F36-K36</f>
        <v>81959.63</v>
      </c>
    </row>
    <row r="37" spans="1:12" ht="16.5" thickBot="1" x14ac:dyDescent="0.3">
      <c r="A37" s="61" t="s">
        <v>51</v>
      </c>
      <c r="B37" s="62" t="s">
        <v>101</v>
      </c>
      <c r="C37" s="62" t="s">
        <v>52</v>
      </c>
      <c r="D37" s="85" t="s">
        <v>53</v>
      </c>
      <c r="E37" s="64" t="s">
        <v>24</v>
      </c>
      <c r="F37" s="65">
        <v>30000</v>
      </c>
      <c r="G37" s="65">
        <f>+F37*2.87%</f>
        <v>861</v>
      </c>
      <c r="H37" s="65">
        <f>+F37*3.04%</f>
        <v>912</v>
      </c>
      <c r="I37" s="25"/>
      <c r="J37" s="65">
        <v>25</v>
      </c>
      <c r="K37" s="86">
        <f>+G37+H37+I37+J37</f>
        <v>1798</v>
      </c>
      <c r="L37" s="87">
        <f>+F37-K37</f>
        <v>28202</v>
      </c>
    </row>
    <row r="38" spans="1:12" ht="15.75" thickBot="1" x14ac:dyDescent="0.3">
      <c r="A38" s="27"/>
      <c r="B38" s="28"/>
      <c r="C38" s="28">
        <f>+COUNTA(C36:C37)</f>
        <v>2</v>
      </c>
      <c r="D38" s="29"/>
      <c r="E38" s="29"/>
      <c r="F38" s="30">
        <f t="shared" ref="F38:L38" si="4">SUM(F36:F37)</f>
        <v>130000</v>
      </c>
      <c r="G38" s="30">
        <f t="shared" si="4"/>
        <v>3731</v>
      </c>
      <c r="H38" s="30">
        <f t="shared" si="4"/>
        <v>3952</v>
      </c>
      <c r="I38" s="30">
        <f t="shared" si="4"/>
        <v>12105.37</v>
      </c>
      <c r="J38" s="30">
        <f t="shared" si="4"/>
        <v>50</v>
      </c>
      <c r="K38" s="30">
        <f t="shared" si="4"/>
        <v>19838.370000000003</v>
      </c>
      <c r="L38" s="31">
        <f t="shared" si="4"/>
        <v>110161.63</v>
      </c>
    </row>
    <row r="39" spans="1:12" ht="15.75" thickBot="1" x14ac:dyDescent="0.3">
      <c r="D39" s="32"/>
      <c r="E39" s="32"/>
    </row>
    <row r="40" spans="1:12" ht="15.75" thickBot="1" x14ac:dyDescent="0.3">
      <c r="A40" s="17"/>
      <c r="B40" s="60" t="s">
        <v>54</v>
      </c>
      <c r="C40" s="18"/>
      <c r="D40" s="19"/>
      <c r="E40" s="19"/>
      <c r="F40" s="18"/>
      <c r="G40" s="18"/>
      <c r="H40" s="18"/>
      <c r="I40" s="18"/>
      <c r="J40" s="18"/>
      <c r="K40" s="18"/>
      <c r="L40" s="20"/>
    </row>
    <row r="41" spans="1:12" ht="16.5" thickBot="1" x14ac:dyDescent="0.3">
      <c r="A41" s="88" t="s">
        <v>55</v>
      </c>
      <c r="B41" s="62" t="s">
        <v>56</v>
      </c>
      <c r="C41" s="62" t="s">
        <v>57</v>
      </c>
      <c r="D41" s="64" t="s">
        <v>23</v>
      </c>
      <c r="E41" s="64" t="s">
        <v>24</v>
      </c>
      <c r="F41" s="65">
        <v>50000</v>
      </c>
      <c r="G41" s="65">
        <f>+F41*2.87%</f>
        <v>1435</v>
      </c>
      <c r="H41" s="65">
        <f>+F41*3.04%</f>
        <v>1520</v>
      </c>
      <c r="I41" s="89">
        <v>1854</v>
      </c>
      <c r="J41" s="65">
        <v>25</v>
      </c>
      <c r="K41" s="86">
        <f>+G41+H41+I41+J41</f>
        <v>4834</v>
      </c>
      <c r="L41" s="87">
        <f>+F41-K41</f>
        <v>45166</v>
      </c>
    </row>
    <row r="42" spans="1:12" ht="15.75" thickBot="1" x14ac:dyDescent="0.3">
      <c r="A42" s="27"/>
      <c r="B42" s="28"/>
      <c r="C42" s="28">
        <f>+COUNTA(C41:C41)</f>
        <v>1</v>
      </c>
      <c r="D42" s="29"/>
      <c r="E42" s="30"/>
      <c r="F42" s="30">
        <f t="shared" ref="F42:L42" si="5">SUM(F41)</f>
        <v>50000</v>
      </c>
      <c r="G42" s="30">
        <f t="shared" si="5"/>
        <v>1435</v>
      </c>
      <c r="H42" s="30">
        <f t="shared" si="5"/>
        <v>1520</v>
      </c>
      <c r="I42" s="30">
        <f t="shared" si="5"/>
        <v>1854</v>
      </c>
      <c r="J42" s="30">
        <f t="shared" si="5"/>
        <v>25</v>
      </c>
      <c r="K42" s="30">
        <f t="shared" si="5"/>
        <v>4834</v>
      </c>
      <c r="L42" s="31">
        <f t="shared" si="5"/>
        <v>45166</v>
      </c>
    </row>
    <row r="43" spans="1:12" ht="15.75" thickBot="1" x14ac:dyDescent="0.3">
      <c r="A43" s="90"/>
      <c r="D43" s="32"/>
      <c r="E43" s="32"/>
    </row>
    <row r="44" spans="1:12" ht="15.75" thickBot="1" x14ac:dyDescent="0.3">
      <c r="A44" s="17"/>
      <c r="B44" s="17" t="s">
        <v>58</v>
      </c>
      <c r="C44" s="18"/>
      <c r="D44" s="19"/>
      <c r="E44" s="19"/>
      <c r="F44" s="18"/>
      <c r="G44" s="18"/>
      <c r="H44" s="18"/>
      <c r="I44" s="18"/>
      <c r="J44" s="18"/>
      <c r="K44" s="18"/>
      <c r="L44" s="20"/>
    </row>
    <row r="45" spans="1:12" ht="15.75" x14ac:dyDescent="0.25">
      <c r="A45" s="67" t="s">
        <v>59</v>
      </c>
      <c r="B45" s="68" t="s">
        <v>60</v>
      </c>
      <c r="C45" s="68" t="s">
        <v>18</v>
      </c>
      <c r="D45" s="23" t="s">
        <v>104</v>
      </c>
      <c r="E45" s="23" t="s">
        <v>19</v>
      </c>
      <c r="F45" s="69">
        <v>110000</v>
      </c>
      <c r="G45" s="25">
        <f>+F45*2.87%</f>
        <v>3157</v>
      </c>
      <c r="H45" s="25">
        <f>+F45*3.04%</f>
        <v>3344</v>
      </c>
      <c r="I45" s="69">
        <v>14457.62</v>
      </c>
      <c r="J45" s="25">
        <v>25</v>
      </c>
      <c r="K45" s="71">
        <f>+G45+H45+I45+J45</f>
        <v>20983.620000000003</v>
      </c>
      <c r="L45" s="72">
        <f>+F45-K45</f>
        <v>89016.38</v>
      </c>
    </row>
    <row r="46" spans="1:12" ht="16.5" thickBot="1" x14ac:dyDescent="0.3">
      <c r="A46" s="91" t="s">
        <v>61</v>
      </c>
      <c r="B46" s="92" t="s">
        <v>62</v>
      </c>
      <c r="C46" s="92" t="s">
        <v>63</v>
      </c>
      <c r="D46" s="50" t="s">
        <v>64</v>
      </c>
      <c r="E46" s="93" t="s">
        <v>24</v>
      </c>
      <c r="F46" s="94">
        <v>60000</v>
      </c>
      <c r="G46" s="95">
        <f>+F46*2.87%</f>
        <v>1722</v>
      </c>
      <c r="H46" s="95">
        <f>+F46*3.04%</f>
        <v>1824</v>
      </c>
      <c r="I46" s="95">
        <v>2493.39</v>
      </c>
      <c r="J46" s="95">
        <v>5311.38</v>
      </c>
      <c r="K46" s="96">
        <f>+G46+H46+I46+J46</f>
        <v>11350.77</v>
      </c>
      <c r="L46" s="97">
        <f>+F46-K46</f>
        <v>48649.229999999996</v>
      </c>
    </row>
    <row r="47" spans="1:12" ht="15.75" thickBot="1" x14ac:dyDescent="0.3">
      <c r="A47" s="27"/>
      <c r="B47" s="28"/>
      <c r="C47" s="28">
        <f>+COUNTA(C45:C46)</f>
        <v>2</v>
      </c>
      <c r="D47" s="29"/>
      <c r="E47" s="29"/>
      <c r="F47" s="30">
        <f t="shared" ref="F47:L47" si="6">SUM(F45:F46)</f>
        <v>170000</v>
      </c>
      <c r="G47" s="30">
        <f t="shared" si="6"/>
        <v>4879</v>
      </c>
      <c r="H47" s="30">
        <f t="shared" si="6"/>
        <v>5168</v>
      </c>
      <c r="I47" s="30">
        <f t="shared" si="6"/>
        <v>16951.010000000002</v>
      </c>
      <c r="J47" s="30">
        <f t="shared" si="6"/>
        <v>5336.38</v>
      </c>
      <c r="K47" s="30">
        <f t="shared" si="6"/>
        <v>32334.390000000003</v>
      </c>
      <c r="L47" s="31">
        <f t="shared" si="6"/>
        <v>137665.60999999999</v>
      </c>
    </row>
    <row r="48" spans="1:12" ht="15.75" thickBot="1" x14ac:dyDescent="0.3">
      <c r="A48" s="98"/>
      <c r="B48" s="99"/>
      <c r="C48" s="99"/>
      <c r="D48" s="100"/>
      <c r="E48" s="100"/>
      <c r="F48" s="101"/>
      <c r="G48" s="101"/>
      <c r="H48" s="101"/>
      <c r="I48" s="101"/>
      <c r="J48" s="101"/>
      <c r="K48" s="101"/>
      <c r="L48" s="101"/>
    </row>
    <row r="49" spans="1:12" ht="15.75" thickBot="1" x14ac:dyDescent="0.3">
      <c r="A49" s="17"/>
      <c r="B49" s="60" t="s">
        <v>65</v>
      </c>
      <c r="C49" s="18"/>
      <c r="D49" s="19"/>
      <c r="E49" s="19"/>
      <c r="F49" s="18"/>
      <c r="G49" s="18"/>
      <c r="H49" s="18"/>
      <c r="I49" s="18"/>
      <c r="J49" s="18"/>
      <c r="K49" s="18"/>
      <c r="L49" s="20"/>
    </row>
    <row r="50" spans="1:12" ht="16.5" thickBot="1" x14ac:dyDescent="0.3">
      <c r="A50" s="102" t="s">
        <v>66</v>
      </c>
      <c r="B50" s="62" t="s">
        <v>67</v>
      </c>
      <c r="C50" s="62" t="s">
        <v>18</v>
      </c>
      <c r="D50" s="63" t="s">
        <v>104</v>
      </c>
      <c r="E50" s="64" t="s">
        <v>19</v>
      </c>
      <c r="F50" s="65">
        <v>70000</v>
      </c>
      <c r="G50" s="65">
        <f>+F50*2.87%</f>
        <v>2009</v>
      </c>
      <c r="H50" s="65">
        <f>+F50*3.04%</f>
        <v>2128</v>
      </c>
      <c r="I50" s="89">
        <v>5368.48</v>
      </c>
      <c r="J50" s="65">
        <v>25</v>
      </c>
      <c r="K50" s="86">
        <f>+G50+H50+I50+J50</f>
        <v>9530.48</v>
      </c>
      <c r="L50" s="87">
        <f>+F50-K50</f>
        <v>60469.520000000004</v>
      </c>
    </row>
    <row r="51" spans="1:12" ht="15.75" thickBot="1" x14ac:dyDescent="0.3">
      <c r="A51" s="27"/>
      <c r="B51" s="28"/>
      <c r="C51" s="28">
        <f>+COUNTA(C49:C50)</f>
        <v>1</v>
      </c>
      <c r="D51" s="29"/>
      <c r="E51" s="29"/>
      <c r="F51" s="30">
        <f>SUM(F50)</f>
        <v>70000</v>
      </c>
      <c r="G51" s="30">
        <f t="shared" ref="G51:L51" si="7">SUM(G50:G50)</f>
        <v>2009</v>
      </c>
      <c r="H51" s="30">
        <f t="shared" si="7"/>
        <v>2128</v>
      </c>
      <c r="I51" s="30">
        <f t="shared" si="7"/>
        <v>5368.48</v>
      </c>
      <c r="J51" s="30">
        <f t="shared" si="7"/>
        <v>25</v>
      </c>
      <c r="K51" s="30">
        <f t="shared" si="7"/>
        <v>9530.48</v>
      </c>
      <c r="L51" s="31">
        <f t="shared" si="7"/>
        <v>60469.520000000004</v>
      </c>
    </row>
    <row r="52" spans="1:12" ht="15.75" thickBot="1" x14ac:dyDescent="0.3">
      <c r="A52" s="99"/>
      <c r="B52" s="99"/>
      <c r="C52" s="99"/>
      <c r="D52" s="100"/>
      <c r="E52" s="100"/>
      <c r="F52" s="101"/>
      <c r="G52" s="101"/>
      <c r="H52" s="101"/>
      <c r="I52" s="101"/>
      <c r="J52" s="101"/>
      <c r="K52" s="101"/>
      <c r="L52" s="101"/>
    </row>
    <row r="53" spans="1:12" ht="15.75" thickBot="1" x14ac:dyDescent="0.3">
      <c r="A53" s="17"/>
      <c r="B53" s="60" t="s">
        <v>68</v>
      </c>
      <c r="C53" s="18"/>
      <c r="D53" s="19"/>
      <c r="E53" s="19"/>
      <c r="F53" s="18"/>
      <c r="G53" s="18"/>
      <c r="H53" s="18"/>
      <c r="I53" s="18"/>
      <c r="J53" s="18"/>
      <c r="K53" s="18"/>
      <c r="L53" s="20"/>
    </row>
    <row r="54" spans="1:12" ht="16.5" thickBot="1" x14ac:dyDescent="0.3">
      <c r="A54" s="61" t="s">
        <v>69</v>
      </c>
      <c r="B54" s="62" t="s">
        <v>70</v>
      </c>
      <c r="C54" s="62" t="s">
        <v>18</v>
      </c>
      <c r="D54" s="64" t="s">
        <v>104</v>
      </c>
      <c r="E54" s="64" t="s">
        <v>19</v>
      </c>
      <c r="F54" s="65">
        <v>70000</v>
      </c>
      <c r="G54" s="65">
        <f>+F54*2.87%</f>
        <v>2009</v>
      </c>
      <c r="H54" s="65">
        <f>+F54*3.04%</f>
        <v>2128</v>
      </c>
      <c r="I54" s="89">
        <v>5368.48</v>
      </c>
      <c r="J54" s="65">
        <v>1315.83</v>
      </c>
      <c r="K54" s="86">
        <f>+G54+H54+I54+J54</f>
        <v>10821.31</v>
      </c>
      <c r="L54" s="87">
        <f>+F54-K54</f>
        <v>59178.69</v>
      </c>
    </row>
    <row r="55" spans="1:12" ht="15.75" thickBot="1" x14ac:dyDescent="0.3">
      <c r="A55" s="27"/>
      <c r="B55" s="28"/>
      <c r="C55" s="28">
        <f>+COUNTA(C53:C54)</f>
        <v>1</v>
      </c>
      <c r="D55" s="29"/>
      <c r="E55" s="29"/>
      <c r="F55" s="30">
        <f>+F54</f>
        <v>70000</v>
      </c>
      <c r="G55" s="30">
        <f t="shared" ref="G55:L55" si="8">SUM(G54)</f>
        <v>2009</v>
      </c>
      <c r="H55" s="30">
        <f t="shared" si="8"/>
        <v>2128</v>
      </c>
      <c r="I55" s="30">
        <f t="shared" si="8"/>
        <v>5368.48</v>
      </c>
      <c r="J55" s="30">
        <f t="shared" si="8"/>
        <v>1315.83</v>
      </c>
      <c r="K55" s="30">
        <f t="shared" si="8"/>
        <v>10821.31</v>
      </c>
      <c r="L55" s="31">
        <f t="shared" si="8"/>
        <v>59178.69</v>
      </c>
    </row>
    <row r="56" spans="1:12" ht="15.75" thickBot="1" x14ac:dyDescent="0.3">
      <c r="B56" s="90"/>
      <c r="C56" s="90"/>
      <c r="D56" s="103"/>
      <c r="E56" s="103"/>
      <c r="F56" s="104"/>
      <c r="G56" s="104"/>
      <c r="H56" s="104"/>
      <c r="I56" s="104"/>
      <c r="J56" s="104"/>
      <c r="K56" s="104"/>
      <c r="L56" s="104"/>
    </row>
    <row r="57" spans="1:12" ht="15.75" thickBot="1" x14ac:dyDescent="0.3">
      <c r="A57" s="17"/>
      <c r="B57" s="17" t="s">
        <v>71</v>
      </c>
      <c r="C57" s="18"/>
      <c r="D57" s="19"/>
      <c r="E57" s="19"/>
      <c r="F57" s="18"/>
      <c r="G57" s="18"/>
      <c r="H57" s="18"/>
      <c r="I57" s="18"/>
      <c r="J57" s="18"/>
      <c r="K57" s="18"/>
      <c r="L57" s="20"/>
    </row>
    <row r="58" spans="1:12" ht="15.75" x14ac:dyDescent="0.25">
      <c r="A58" s="67" t="s">
        <v>72</v>
      </c>
      <c r="B58" s="68" t="s">
        <v>73</v>
      </c>
      <c r="C58" s="68" t="s">
        <v>103</v>
      </c>
      <c r="D58" s="23" t="s">
        <v>53</v>
      </c>
      <c r="E58" s="105" t="s">
        <v>19</v>
      </c>
      <c r="F58" s="69">
        <v>50000</v>
      </c>
      <c r="G58" s="25">
        <f>+F58*2.87%</f>
        <v>1435</v>
      </c>
      <c r="H58" s="25">
        <f>+F58*3.04%</f>
        <v>1520</v>
      </c>
      <c r="I58" s="69">
        <v>1854</v>
      </c>
      <c r="J58" s="25">
        <v>25</v>
      </c>
      <c r="K58" s="71">
        <f>+G58+H58+I58+J58</f>
        <v>4834</v>
      </c>
      <c r="L58" s="72">
        <f>+F58-K58</f>
        <v>45166</v>
      </c>
    </row>
    <row r="59" spans="1:12" ht="15.75" x14ac:dyDescent="0.25">
      <c r="A59" s="106" t="s">
        <v>74</v>
      </c>
      <c r="B59" s="43" t="s">
        <v>75</v>
      </c>
      <c r="C59" s="43" t="s">
        <v>76</v>
      </c>
      <c r="D59" s="84" t="s">
        <v>23</v>
      </c>
      <c r="E59" s="84" t="s">
        <v>24</v>
      </c>
      <c r="F59" s="46">
        <v>40000</v>
      </c>
      <c r="G59" s="46">
        <f>+F59*2.87%</f>
        <v>1148</v>
      </c>
      <c r="H59" s="46">
        <f>+F59*3.04%</f>
        <v>1216</v>
      </c>
      <c r="I59" s="70">
        <v>0</v>
      </c>
      <c r="J59" s="46">
        <v>25</v>
      </c>
      <c r="K59" s="81">
        <v>2831.65</v>
      </c>
      <c r="L59" s="82">
        <f>+F59-K59</f>
        <v>37168.35</v>
      </c>
    </row>
    <row r="60" spans="1:12" ht="16.5" thickBot="1" x14ac:dyDescent="0.3">
      <c r="A60" s="106" t="s">
        <v>77</v>
      </c>
      <c r="B60" s="43" t="s">
        <v>78</v>
      </c>
      <c r="C60" s="43" t="s">
        <v>79</v>
      </c>
      <c r="D60" s="84" t="s">
        <v>32</v>
      </c>
      <c r="E60" s="84" t="s">
        <v>24</v>
      </c>
      <c r="F60" s="46">
        <v>37000</v>
      </c>
      <c r="G60" s="46">
        <v>1061.9000000000001</v>
      </c>
      <c r="H60" s="46">
        <v>1124.8</v>
      </c>
      <c r="I60" s="70">
        <v>19.25</v>
      </c>
      <c r="J60" s="46">
        <v>25</v>
      </c>
      <c r="K60" s="81">
        <f>+G60+H60+I60+J60</f>
        <v>2230.9499999999998</v>
      </c>
      <c r="L60" s="82">
        <f>+F60-K60</f>
        <v>34769.050000000003</v>
      </c>
    </row>
    <row r="61" spans="1:12" ht="15.75" thickBot="1" x14ac:dyDescent="0.3">
      <c r="A61" s="27"/>
      <c r="B61" s="28"/>
      <c r="C61" s="28">
        <f>+COUNTA(C58:C60)</f>
        <v>3</v>
      </c>
      <c r="D61" s="29"/>
      <c r="E61" s="29"/>
      <c r="F61" s="30">
        <f>SUM(F58:F60)</f>
        <v>127000</v>
      </c>
      <c r="G61" s="30">
        <f>SUM(G58:G60)</f>
        <v>3644.9</v>
      </c>
      <c r="H61" s="30">
        <f>SUM(H58:H60)</f>
        <v>3860.8</v>
      </c>
      <c r="I61" s="30">
        <f>SUM(I58:I60)</f>
        <v>1873.25</v>
      </c>
      <c r="J61" s="30">
        <f>SUM(J58:J60)</f>
        <v>75</v>
      </c>
      <c r="K61" s="30">
        <f>SUM(K58:K60)</f>
        <v>9896.5999999999985</v>
      </c>
      <c r="L61" s="31">
        <f>SUM(L58:L60)</f>
        <v>117103.40000000001</v>
      </c>
    </row>
    <row r="62" spans="1:12" ht="15.75" thickBot="1" x14ac:dyDescent="0.3">
      <c r="A62" s="107"/>
      <c r="B62" s="108"/>
      <c r="C62" s="107"/>
      <c r="D62" s="109"/>
      <c r="E62" s="109"/>
      <c r="F62" s="110"/>
      <c r="G62" s="110"/>
      <c r="H62" s="110"/>
      <c r="I62" s="110"/>
      <c r="J62" s="110"/>
      <c r="K62" s="110"/>
      <c r="L62" s="110"/>
    </row>
    <row r="63" spans="1:12" ht="15.75" thickBot="1" x14ac:dyDescent="0.3">
      <c r="A63" s="17"/>
      <c r="B63" s="60" t="s">
        <v>80</v>
      </c>
      <c r="C63" s="18"/>
      <c r="D63" s="19"/>
      <c r="E63" s="19"/>
      <c r="F63" s="18"/>
      <c r="G63" s="18"/>
      <c r="H63" s="18"/>
      <c r="I63" s="18"/>
      <c r="J63" s="18"/>
      <c r="K63" s="18"/>
      <c r="L63" s="20"/>
    </row>
    <row r="64" spans="1:12" ht="16.5" thickBot="1" x14ac:dyDescent="0.3">
      <c r="A64" s="61" t="s">
        <v>81</v>
      </c>
      <c r="B64" s="62" t="s">
        <v>82</v>
      </c>
      <c r="C64" s="62" t="s">
        <v>83</v>
      </c>
      <c r="D64" s="64" t="s">
        <v>84</v>
      </c>
      <c r="E64" s="64" t="s">
        <v>24</v>
      </c>
      <c r="F64" s="65">
        <v>45000</v>
      </c>
      <c r="G64" s="65">
        <f>+F64*2.87%</f>
        <v>1291.5</v>
      </c>
      <c r="H64" s="65">
        <f>+F64*3.04%</f>
        <v>1368</v>
      </c>
      <c r="I64" s="89">
        <v>1148.33</v>
      </c>
      <c r="J64" s="65">
        <v>25</v>
      </c>
      <c r="K64" s="86">
        <f>+G64+H64+I64+J64</f>
        <v>3832.83</v>
      </c>
      <c r="L64" s="87">
        <f>+F64-K64</f>
        <v>41167.17</v>
      </c>
    </row>
    <row r="65" spans="1:12" ht="15.75" thickBot="1" x14ac:dyDescent="0.3">
      <c r="A65" s="27"/>
      <c r="B65" s="28"/>
      <c r="C65" s="28">
        <f>+COUNTA(C63:C64)</f>
        <v>1</v>
      </c>
      <c r="D65" s="29"/>
      <c r="E65" s="29"/>
      <c r="F65" s="30">
        <f>+F64</f>
        <v>45000</v>
      </c>
      <c r="G65" s="30">
        <f>+G64</f>
        <v>1291.5</v>
      </c>
      <c r="H65" s="30">
        <f>SUM(H64)</f>
        <v>1368</v>
      </c>
      <c r="I65" s="30">
        <f>+I64</f>
        <v>1148.33</v>
      </c>
      <c r="J65" s="30">
        <f>SUM(J64)</f>
        <v>25</v>
      </c>
      <c r="K65" s="30">
        <f>SUM(K64)</f>
        <v>3832.83</v>
      </c>
      <c r="L65" s="31">
        <f>SUM(L64)</f>
        <v>41167.17</v>
      </c>
    </row>
    <row r="66" spans="1:12" ht="15.75" thickBot="1" x14ac:dyDescent="0.3">
      <c r="A66" s="99"/>
      <c r="B66" s="99"/>
      <c r="C66" s="99"/>
      <c r="D66" s="100"/>
      <c r="E66" s="100"/>
      <c r="F66" s="101"/>
      <c r="G66" s="101"/>
      <c r="H66" s="101"/>
      <c r="I66" s="101"/>
      <c r="J66" s="101"/>
      <c r="K66" s="101"/>
      <c r="L66" s="101"/>
    </row>
    <row r="67" spans="1:12" ht="15.75" thickBot="1" x14ac:dyDescent="0.3">
      <c r="A67" s="17"/>
      <c r="B67" s="60" t="s">
        <v>85</v>
      </c>
      <c r="C67" s="18"/>
      <c r="D67" s="19"/>
      <c r="E67" s="19"/>
      <c r="F67" s="18"/>
      <c r="G67" s="18"/>
      <c r="H67" s="18"/>
      <c r="I67" s="18"/>
      <c r="J67" s="18"/>
      <c r="K67" s="18"/>
      <c r="L67" s="20"/>
    </row>
    <row r="68" spans="1:12" ht="16.5" thickBot="1" x14ac:dyDescent="0.3">
      <c r="A68" s="61" t="s">
        <v>86</v>
      </c>
      <c r="B68" s="62" t="s">
        <v>87</v>
      </c>
      <c r="C68" s="62" t="s">
        <v>88</v>
      </c>
      <c r="D68" s="64" t="s">
        <v>102</v>
      </c>
      <c r="E68" s="64" t="s">
        <v>24</v>
      </c>
      <c r="F68" s="65">
        <v>30000</v>
      </c>
      <c r="G68" s="65">
        <f>+F68*2.87%</f>
        <v>861</v>
      </c>
      <c r="H68" s="65">
        <f>+F68*3.04%</f>
        <v>912</v>
      </c>
      <c r="I68" s="89">
        <v>0</v>
      </c>
      <c r="J68" s="65">
        <v>225</v>
      </c>
      <c r="K68" s="86">
        <f>+G68+H68+I68+J68</f>
        <v>1998</v>
      </c>
      <c r="L68" s="87">
        <f>+F68-K68</f>
        <v>28002</v>
      </c>
    </row>
    <row r="69" spans="1:12" ht="15.75" thickBot="1" x14ac:dyDescent="0.3">
      <c r="A69" s="27"/>
      <c r="B69" s="28"/>
      <c r="C69" s="28">
        <f>+COUNTA(C67:C68)</f>
        <v>1</v>
      </c>
      <c r="D69" s="29"/>
      <c r="E69" s="29"/>
      <c r="F69" s="30">
        <f>+F68</f>
        <v>30000</v>
      </c>
      <c r="G69" s="30">
        <f>+G68</f>
        <v>861</v>
      </c>
      <c r="H69" s="30">
        <f>SUM(H68)</f>
        <v>912</v>
      </c>
      <c r="I69" s="30">
        <v>0</v>
      </c>
      <c r="J69" s="30">
        <f>SUM(J68)</f>
        <v>225</v>
      </c>
      <c r="K69" s="30">
        <f>SUM(K68)</f>
        <v>1998</v>
      </c>
      <c r="L69" s="31">
        <f>SUM(L68)</f>
        <v>28002</v>
      </c>
    </row>
    <row r="70" spans="1:12" ht="15.75" thickBot="1" x14ac:dyDescent="0.3">
      <c r="A70" s="73"/>
      <c r="B70" s="90"/>
      <c r="C70" s="90"/>
      <c r="D70" s="103"/>
      <c r="E70" s="103"/>
      <c r="F70" s="104"/>
      <c r="G70" s="104"/>
      <c r="H70" s="104"/>
      <c r="I70" s="104"/>
      <c r="J70" s="104"/>
      <c r="K70" s="104"/>
      <c r="L70" s="104"/>
    </row>
    <row r="71" spans="1:12" ht="15.75" thickBot="1" x14ac:dyDescent="0.3">
      <c r="A71" s="111"/>
      <c r="B71" s="111" t="s">
        <v>89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3"/>
    </row>
    <row r="72" spans="1:12" ht="15.75" x14ac:dyDescent="0.25">
      <c r="A72" s="67" t="s">
        <v>90</v>
      </c>
      <c r="B72" s="68" t="s">
        <v>91</v>
      </c>
      <c r="C72" s="68" t="s">
        <v>18</v>
      </c>
      <c r="D72" s="23" t="s">
        <v>104</v>
      </c>
      <c r="E72" s="23" t="s">
        <v>19</v>
      </c>
      <c r="F72" s="69">
        <v>100000</v>
      </c>
      <c r="G72" s="25">
        <f>+F72*2.87%</f>
        <v>2870</v>
      </c>
      <c r="H72" s="25">
        <f>+F72*3.04%</f>
        <v>3040</v>
      </c>
      <c r="I72" s="69">
        <v>12105.37</v>
      </c>
      <c r="J72" s="25">
        <v>25</v>
      </c>
      <c r="K72" s="71">
        <f>+G72+H72+I72+J72</f>
        <v>18040.370000000003</v>
      </c>
      <c r="L72" s="72">
        <f>+F72-K72</f>
        <v>81959.63</v>
      </c>
    </row>
    <row r="73" spans="1:12" ht="16.5" thickBot="1" x14ac:dyDescent="0.3">
      <c r="A73" s="114" t="s">
        <v>92</v>
      </c>
      <c r="B73" s="115" t="s">
        <v>93</v>
      </c>
      <c r="C73" s="115" t="s">
        <v>94</v>
      </c>
      <c r="D73" s="116" t="s">
        <v>95</v>
      </c>
      <c r="E73" s="117" t="s">
        <v>24</v>
      </c>
      <c r="F73" s="89">
        <v>50000</v>
      </c>
      <c r="G73" s="65">
        <f>+F73*2.87%</f>
        <v>1435</v>
      </c>
      <c r="H73" s="65">
        <f>+F73*3.04%</f>
        <v>1520</v>
      </c>
      <c r="I73" s="89">
        <v>1854</v>
      </c>
      <c r="J73" s="65">
        <v>25</v>
      </c>
      <c r="K73" s="86">
        <f>+G73+H73+I73+J73</f>
        <v>4834</v>
      </c>
      <c r="L73" s="87">
        <f>+F73-K73</f>
        <v>45166</v>
      </c>
    </row>
    <row r="74" spans="1:12" ht="15.75" thickBot="1" x14ac:dyDescent="0.3">
      <c r="A74" s="27"/>
      <c r="B74" s="28"/>
      <c r="C74" s="28">
        <f>+COUNTA(C72:C73)</f>
        <v>2</v>
      </c>
      <c r="D74" s="29"/>
      <c r="E74" s="29"/>
      <c r="F74" s="30">
        <f t="shared" ref="F74:L74" si="9">SUM(F72:F73)</f>
        <v>150000</v>
      </c>
      <c r="G74" s="30">
        <f t="shared" si="9"/>
        <v>4305</v>
      </c>
      <c r="H74" s="30">
        <f t="shared" si="9"/>
        <v>4560</v>
      </c>
      <c r="I74" s="30">
        <f t="shared" si="9"/>
        <v>13959.37</v>
      </c>
      <c r="J74" s="30">
        <f t="shared" si="9"/>
        <v>50</v>
      </c>
      <c r="K74" s="30">
        <f t="shared" si="9"/>
        <v>22874.370000000003</v>
      </c>
      <c r="L74" s="31">
        <f t="shared" si="9"/>
        <v>127125.63</v>
      </c>
    </row>
    <row r="75" spans="1:12" ht="15.75" thickBot="1" x14ac:dyDescent="0.3">
      <c r="B75" s="99"/>
      <c r="C75" s="99"/>
      <c r="D75" s="100"/>
      <c r="E75" s="100"/>
      <c r="F75" s="101"/>
      <c r="G75" s="101"/>
      <c r="H75" s="101"/>
      <c r="I75" s="101"/>
      <c r="J75" s="101"/>
      <c r="K75" s="101"/>
      <c r="L75" s="101"/>
    </row>
    <row r="76" spans="1:12" ht="15.75" thickBot="1" x14ac:dyDescent="0.3">
      <c r="A76" s="17"/>
      <c r="B76" s="17" t="s">
        <v>96</v>
      </c>
      <c r="C76" s="18"/>
      <c r="D76" s="19"/>
      <c r="E76" s="19"/>
      <c r="F76" s="18"/>
      <c r="G76" s="18"/>
      <c r="H76" s="18"/>
      <c r="I76" s="18"/>
      <c r="J76" s="18"/>
      <c r="K76" s="18"/>
      <c r="L76" s="20"/>
    </row>
    <row r="77" spans="1:12" ht="15.75" x14ac:dyDescent="0.25">
      <c r="A77" s="118" t="s">
        <v>97</v>
      </c>
      <c r="B77" s="22" t="s">
        <v>98</v>
      </c>
      <c r="C77" s="22" t="s">
        <v>18</v>
      </c>
      <c r="D77" s="119" t="s">
        <v>32</v>
      </c>
      <c r="E77" s="119" t="s">
        <v>24</v>
      </c>
      <c r="F77" s="25">
        <v>35000</v>
      </c>
      <c r="G77" s="46">
        <f>+F77*2.87%</f>
        <v>1004.5</v>
      </c>
      <c r="H77" s="46">
        <f>+F77*3.04%</f>
        <v>1064</v>
      </c>
      <c r="I77" s="70">
        <v>0</v>
      </c>
      <c r="J77" s="46">
        <v>25</v>
      </c>
      <c r="K77" s="81">
        <f>+G77+H77+I77+J77</f>
        <v>2093.5</v>
      </c>
      <c r="L77" s="82">
        <f>+F77-K77</f>
        <v>32906.5</v>
      </c>
    </row>
    <row r="78" spans="1:12" ht="16.5" thickBot="1" x14ac:dyDescent="0.3">
      <c r="A78" s="106" t="s">
        <v>99</v>
      </c>
      <c r="B78" s="43" t="s">
        <v>100</v>
      </c>
      <c r="C78" s="43" t="s">
        <v>18</v>
      </c>
      <c r="D78" s="84" t="s">
        <v>32</v>
      </c>
      <c r="E78" s="84" t="s">
        <v>19</v>
      </c>
      <c r="F78" s="46">
        <v>35000</v>
      </c>
      <c r="G78" s="46">
        <f>+F78*2.87%</f>
        <v>1004.5</v>
      </c>
      <c r="H78" s="46">
        <f>+F78*3.04%</f>
        <v>1064</v>
      </c>
      <c r="I78" s="70">
        <v>0</v>
      </c>
      <c r="J78" s="46">
        <v>25</v>
      </c>
      <c r="K78" s="81">
        <f>+G78+H78+I78+J78</f>
        <v>2093.5</v>
      </c>
      <c r="L78" s="82">
        <f>+F78-K78</f>
        <v>32906.5</v>
      </c>
    </row>
    <row r="79" spans="1:12" ht="15.75" thickBot="1" x14ac:dyDescent="0.3">
      <c r="A79" s="27"/>
      <c r="B79" s="28"/>
      <c r="C79" s="28">
        <f>+COUNTA(C77:C78)</f>
        <v>2</v>
      </c>
      <c r="D79" s="29"/>
      <c r="E79" s="29"/>
      <c r="F79" s="30">
        <f>SUM(F77:F78)</f>
        <v>70000</v>
      </c>
      <c r="G79" s="30">
        <f t="shared" ref="G79:L79" si="10">SUM(G77:G78)</f>
        <v>2009</v>
      </c>
      <c r="H79" s="30">
        <f t="shared" si="10"/>
        <v>2128</v>
      </c>
      <c r="I79" s="30">
        <f t="shared" si="10"/>
        <v>0</v>
      </c>
      <c r="J79" s="30">
        <f t="shared" si="10"/>
        <v>50</v>
      </c>
      <c r="K79" s="30">
        <f t="shared" si="10"/>
        <v>4187</v>
      </c>
      <c r="L79" s="31">
        <f t="shared" si="10"/>
        <v>65813</v>
      </c>
    </row>
  </sheetData>
  <mergeCells count="4">
    <mergeCell ref="A1:L1"/>
    <mergeCell ref="A2:L2"/>
    <mergeCell ref="A3:L3"/>
    <mergeCell ref="G8:H8"/>
  </mergeCells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CARACTER TEMP. MAY. 2024</vt:lpstr>
      <vt:lpstr>'CARACTER TEMP. MAY.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2024-05-21T15:14:04Z</cp:lastPrinted>
  <dcterms:created xsi:type="dcterms:W3CDTF">2015-06-05T18:17:20Z</dcterms:created>
  <dcterms:modified xsi:type="dcterms:W3CDTF">2024-05-21T18:11:01Z</dcterms:modified>
</cp:coreProperties>
</file>