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OCTUBRE 2024\"/>
    </mc:Choice>
  </mc:AlternateContent>
  <xr:revisionPtr revIDLastSave="0" documentId="13_ncr:1_{F0AF88D9-CEF1-4481-9BAC-F4EF2DDA9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RACTER TEMP. OCT. 2024" sheetId="1" r:id="rId1"/>
  </sheets>
  <definedNames>
    <definedName name="_xlnm.Print_Titles" localSheetId="0">'CARACTER TEMP. OCT. 2024'!$9:$9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F46" i="1"/>
  <c r="J50" i="1"/>
  <c r="I50" i="1"/>
  <c r="F50" i="1"/>
  <c r="C50" i="1"/>
  <c r="C46" i="1"/>
  <c r="J33" i="1" l="1"/>
  <c r="C33" i="1"/>
  <c r="J81" i="1"/>
  <c r="I81" i="1"/>
  <c r="F81" i="1"/>
  <c r="C81" i="1"/>
  <c r="H80" i="1"/>
  <c r="G80" i="1"/>
  <c r="H79" i="1"/>
  <c r="G79" i="1"/>
  <c r="J76" i="1"/>
  <c r="I76" i="1"/>
  <c r="F76" i="1"/>
  <c r="C76" i="1"/>
  <c r="H75" i="1"/>
  <c r="G75" i="1"/>
  <c r="H74" i="1"/>
  <c r="G74" i="1"/>
  <c r="J71" i="1"/>
  <c r="F71" i="1"/>
  <c r="C71" i="1"/>
  <c r="H70" i="1"/>
  <c r="H71" i="1" s="1"/>
  <c r="G70" i="1"/>
  <c r="G71" i="1" s="1"/>
  <c r="J67" i="1"/>
  <c r="I67" i="1"/>
  <c r="F67" i="1"/>
  <c r="C67" i="1"/>
  <c r="H66" i="1"/>
  <c r="H67" i="1" s="1"/>
  <c r="G66" i="1"/>
  <c r="G67" i="1" s="1"/>
  <c r="J63" i="1"/>
  <c r="I63" i="1"/>
  <c r="F63" i="1"/>
  <c r="C63" i="1"/>
  <c r="L62" i="1"/>
  <c r="H62" i="1"/>
  <c r="G62" i="1"/>
  <c r="H61" i="1"/>
  <c r="G61" i="1"/>
  <c r="J58" i="1"/>
  <c r="I58" i="1"/>
  <c r="F58" i="1"/>
  <c r="C58" i="1"/>
  <c r="H57" i="1"/>
  <c r="H58" i="1" s="1"/>
  <c r="G57" i="1"/>
  <c r="G58" i="1" s="1"/>
  <c r="J54" i="1"/>
  <c r="I54" i="1"/>
  <c r="F54" i="1"/>
  <c r="C54" i="1"/>
  <c r="H53" i="1"/>
  <c r="H54" i="1" s="1"/>
  <c r="G53" i="1"/>
  <c r="G54" i="1" s="1"/>
  <c r="H49" i="1"/>
  <c r="H50" i="1" s="1"/>
  <c r="G49" i="1"/>
  <c r="G50" i="1" s="1"/>
  <c r="H45" i="1"/>
  <c r="H46" i="1" s="1"/>
  <c r="G45" i="1"/>
  <c r="G46" i="1" s="1"/>
  <c r="J42" i="1"/>
  <c r="I42" i="1"/>
  <c r="F42" i="1"/>
  <c r="C42" i="1"/>
  <c r="H41" i="1"/>
  <c r="H42" i="1" s="1"/>
  <c r="G41" i="1"/>
  <c r="G42" i="1" s="1"/>
  <c r="J38" i="1"/>
  <c r="I38" i="1"/>
  <c r="F38" i="1"/>
  <c r="C38" i="1"/>
  <c r="H37" i="1"/>
  <c r="G37" i="1"/>
  <c r="H36" i="1"/>
  <c r="G36" i="1"/>
  <c r="I33" i="1"/>
  <c r="F33" i="1"/>
  <c r="H32" i="1"/>
  <c r="G32" i="1"/>
  <c r="H31" i="1"/>
  <c r="G31" i="1"/>
  <c r="H30" i="1"/>
  <c r="G30" i="1"/>
  <c r="J27" i="1"/>
  <c r="I27" i="1"/>
  <c r="F27" i="1"/>
  <c r="C27" i="1"/>
  <c r="H26" i="1"/>
  <c r="H27" i="1" s="1"/>
  <c r="G26" i="1"/>
  <c r="G27" i="1" s="1"/>
  <c r="L23" i="1"/>
  <c r="K23" i="1"/>
  <c r="J23" i="1"/>
  <c r="I23" i="1"/>
  <c r="F23" i="1"/>
  <c r="C23" i="1"/>
  <c r="H22" i="1"/>
  <c r="H23" i="1" s="1"/>
  <c r="G22" i="1"/>
  <c r="G23" i="1" s="1"/>
  <c r="J19" i="1"/>
  <c r="I19" i="1"/>
  <c r="F19" i="1"/>
  <c r="C19" i="1"/>
  <c r="K18" i="1"/>
  <c r="L18" i="1" s="1"/>
  <c r="H17" i="1"/>
  <c r="G17" i="1"/>
  <c r="H16" i="1"/>
  <c r="G16" i="1"/>
  <c r="J13" i="1"/>
  <c r="I13" i="1"/>
  <c r="F13" i="1"/>
  <c r="C13" i="1"/>
  <c r="H12" i="1"/>
  <c r="G12" i="1"/>
  <c r="G13" i="1" s="1"/>
  <c r="K75" i="1" l="1"/>
  <c r="L75" i="1" s="1"/>
  <c r="K79" i="1"/>
  <c r="G33" i="1"/>
  <c r="H38" i="1"/>
  <c r="H76" i="1"/>
  <c r="K74" i="1"/>
  <c r="L74" i="1" s="1"/>
  <c r="H81" i="1"/>
  <c r="K80" i="1"/>
  <c r="L80" i="1" s="1"/>
  <c r="K31" i="1"/>
  <c r="L31" i="1" s="1"/>
  <c r="G38" i="1"/>
  <c r="G19" i="1"/>
  <c r="L79" i="1"/>
  <c r="L81" i="1" s="1"/>
  <c r="G63" i="1"/>
  <c r="K16" i="1"/>
  <c r="L16" i="1" s="1"/>
  <c r="G76" i="1"/>
  <c r="G81" i="1"/>
  <c r="H33" i="1"/>
  <c r="K32" i="1"/>
  <c r="L32" i="1" s="1"/>
  <c r="K37" i="1"/>
  <c r="L37" i="1" s="1"/>
  <c r="K49" i="1"/>
  <c r="K17" i="1"/>
  <c r="L17" i="1" s="1"/>
  <c r="H63" i="1"/>
  <c r="H19" i="1"/>
  <c r="H13" i="1"/>
  <c r="K12" i="1"/>
  <c r="K26" i="1"/>
  <c r="K30" i="1"/>
  <c r="K36" i="1"/>
  <c r="K41" i="1"/>
  <c r="K45" i="1"/>
  <c r="K46" i="1" s="1"/>
  <c r="K53" i="1"/>
  <c r="K57" i="1"/>
  <c r="K61" i="1"/>
  <c r="K66" i="1"/>
  <c r="K70" i="1"/>
  <c r="L76" i="1" l="1"/>
  <c r="L49" i="1"/>
  <c r="L50" i="1" s="1"/>
  <c r="K50" i="1"/>
  <c r="K76" i="1"/>
  <c r="K81" i="1"/>
  <c r="L19" i="1"/>
  <c r="K19" i="1"/>
  <c r="L70" i="1"/>
  <c r="L71" i="1" s="1"/>
  <c r="K71" i="1"/>
  <c r="K63" i="1"/>
  <c r="L61" i="1"/>
  <c r="L63" i="1" s="1"/>
  <c r="L41" i="1"/>
  <c r="L42" i="1" s="1"/>
  <c r="K42" i="1"/>
  <c r="L66" i="1"/>
  <c r="L67" i="1" s="1"/>
  <c r="K67" i="1"/>
  <c r="L57" i="1"/>
  <c r="L58" i="1" s="1"/>
  <c r="K58" i="1"/>
  <c r="L36" i="1"/>
  <c r="L38" i="1" s="1"/>
  <c r="K38" i="1"/>
  <c r="L12" i="1"/>
  <c r="L13" i="1" s="1"/>
  <c r="K13" i="1"/>
  <c r="L53" i="1"/>
  <c r="L54" i="1" s="1"/>
  <c r="K54" i="1"/>
  <c r="L30" i="1"/>
  <c r="L33" i="1" s="1"/>
  <c r="K33" i="1"/>
  <c r="L45" i="1"/>
  <c r="L46" i="1" s="1"/>
  <c r="L26" i="1"/>
  <c r="K27" i="1"/>
  <c r="L27" i="1" s="1"/>
</calcChain>
</file>

<file path=xl/sharedStrings.xml><?xml version="1.0" encoding="utf-8"?>
<sst xmlns="http://schemas.openxmlformats.org/spreadsheetml/2006/main" count="151" uniqueCount="94">
  <si>
    <t>BIBLIOTECA NACIONAL PEDRO HENRIQUEZ UREÑA</t>
  </si>
  <si>
    <t>NÓMINA PERSONAL CARÁCTER TEMPORAL</t>
  </si>
  <si>
    <t>Seguridad Social</t>
  </si>
  <si>
    <t>COD.</t>
  </si>
  <si>
    <t xml:space="preserve">Nombre y Apellido </t>
  </si>
  <si>
    <t xml:space="preserve">Funciones </t>
  </si>
  <si>
    <t>Género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</si>
  <si>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</si>
  <si>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</si>
  <si>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</si>
  <si>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</si>
  <si>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</si>
  <si>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</si>
  <si>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</si>
  <si>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DEPARTAMENTO JURÍDICO</t>
  </si>
  <si>
    <t>T7</t>
  </si>
  <si>
    <t xml:space="preserve">OSCAR MANUEL HERASME MATOS </t>
  </si>
  <si>
    <t>ENCARGADO (A)</t>
  </si>
  <si>
    <t>M</t>
  </si>
  <si>
    <t xml:space="preserve">DEPARTAMENTO DE PLANIFICACIÓN Y DESARROLLO </t>
  </si>
  <si>
    <t>T33</t>
  </si>
  <si>
    <t>NILCIA AURORA GARCIA GALVAN</t>
  </si>
  <si>
    <t>F</t>
  </si>
  <si>
    <t>T21</t>
  </si>
  <si>
    <t xml:space="preserve">TAÍNA BERROA OZUNA </t>
  </si>
  <si>
    <t>ANALISTA  DESARROLLO INST.</t>
  </si>
  <si>
    <t>T34</t>
  </si>
  <si>
    <t>ANGELY ALTAGRACIA YNOA TAVERAS</t>
  </si>
  <si>
    <t>ANALISTA PROYECTO</t>
  </si>
  <si>
    <t xml:space="preserve">DIVISIÓN DE PROTOCOLO Y EVENTOS </t>
  </si>
  <si>
    <t>T12</t>
  </si>
  <si>
    <t xml:space="preserve">JOSANNY MONI MOTA </t>
  </si>
  <si>
    <t>DIVISIÓN DE RELACIONES INTERINSTITUCIONALES</t>
  </si>
  <si>
    <t>T14</t>
  </si>
  <si>
    <t xml:space="preserve">GIANNA MARÍA PERALTA CASTRO </t>
  </si>
  <si>
    <t xml:space="preserve">DEPARTAMENTO DE RECURSOS HUMANOS </t>
  </si>
  <si>
    <t>T11</t>
  </si>
  <si>
    <t xml:space="preserve">APOLINAR DE LOS SANTOS RODRÍGUEZ </t>
  </si>
  <si>
    <t>T9</t>
  </si>
  <si>
    <t xml:space="preserve">PAMELA ALCÁNTARA PIÑA </t>
  </si>
  <si>
    <t>ANALISTA DE COMP. Y BENEFICIOS</t>
  </si>
  <si>
    <t>T10</t>
  </si>
  <si>
    <t xml:space="preserve">LIN MASSIEL ABREU RIVAS </t>
  </si>
  <si>
    <t>ANALISTA DE RECURSOS HUMANOS</t>
  </si>
  <si>
    <t xml:space="preserve">DEPARTAMENTO DE COMUNICACIÓN </t>
  </si>
  <si>
    <t>T1</t>
  </si>
  <si>
    <t xml:space="preserve">RAFAEL DARIO BELISARIO DURÁN </t>
  </si>
  <si>
    <t>T13</t>
  </si>
  <si>
    <t xml:space="preserve">PERIODISTA </t>
  </si>
  <si>
    <t>DIVISIÓN DE PUBLICACIONES</t>
  </si>
  <si>
    <t>T23</t>
  </si>
  <si>
    <t xml:space="preserve">LEIBIANNA CRISTINA NG BÁEZ </t>
  </si>
  <si>
    <t xml:space="preserve">DEPARTAMENTO ADMINISTRATIVO  FINANCIERO </t>
  </si>
  <si>
    <t>T3</t>
  </si>
  <si>
    <t xml:space="preserve">EDWIN RAFAEL TEJEDA CIPRIÁN </t>
  </si>
  <si>
    <t>T22</t>
  </si>
  <si>
    <t xml:space="preserve">MIOSOTY MARINE DÍAZ PIMENTEL </t>
  </si>
  <si>
    <t xml:space="preserve">DIVISIÓN DE COMPRAS Y CONTRATACIONES </t>
  </si>
  <si>
    <t>T4</t>
  </si>
  <si>
    <t xml:space="preserve">CRISTIAN JOSE BARRERAS MANZUETA </t>
  </si>
  <si>
    <t xml:space="preserve">DIVISIÓN DE SERVICIOS GENERALES </t>
  </si>
  <si>
    <t>T5</t>
  </si>
  <si>
    <t xml:space="preserve">WILFREDO DE JESÚS RIJO NORBERTO </t>
  </si>
  <si>
    <t xml:space="preserve">DEPARTAMENTO DE TÉCNOLOGIA DE LA INFORMACIÓN Y COMUNICACIÓN </t>
  </si>
  <si>
    <t>T29</t>
  </si>
  <si>
    <t xml:space="preserve">ANDRÉS DAVID PATIÑO MATOS </t>
  </si>
  <si>
    <t>T31</t>
  </si>
  <si>
    <t>ARLESS VIOLETA MATOS REYES</t>
  </si>
  <si>
    <t>DEPARTAMENTO DE SERVICIO AL PUBLICO</t>
  </si>
  <si>
    <t>T32</t>
  </si>
  <si>
    <t>ELIZABETH  POLANCO CASTRO</t>
  </si>
  <si>
    <t>SUPERVISOR (A)</t>
  </si>
  <si>
    <t>DIVISIÓN DE DIGITALIZACIÓN DOCUMENTAL</t>
  </si>
  <si>
    <t>T28</t>
  </si>
  <si>
    <t xml:space="preserve">WANDA LIDUVINA GUZMÁN GUERRERO </t>
  </si>
  <si>
    <t>RED NACIONAL DE BIBLIOTECAS PÚBLICAS</t>
  </si>
  <si>
    <t>T30</t>
  </si>
  <si>
    <t xml:space="preserve">JULIO CESAR MOREL </t>
  </si>
  <si>
    <t>T16</t>
  </si>
  <si>
    <t>CARMEN GIOVANNI POLANCO LOVERA</t>
  </si>
  <si>
    <t>COORDINADOR (A)</t>
  </si>
  <si>
    <t xml:space="preserve">BIBLIOTECAS PÚBLICAS </t>
  </si>
  <si>
    <t>T18</t>
  </si>
  <si>
    <t xml:space="preserve">AIDE LIRANZO DEL VILLAR </t>
  </si>
  <si>
    <t>T19</t>
  </si>
  <si>
    <t>RAMÓN ANTONIO CABRAL DE LA CRUZ</t>
  </si>
  <si>
    <t>MARÍA ALT. Y FERRAND RODRÍGUEZ</t>
  </si>
  <si>
    <t>ANALISTA DE SISTEMA INFOMÁTICO</t>
  </si>
  <si>
    <t xml:space="preserve">DIVISIÓN DE CONTABILIDAD </t>
  </si>
  <si>
    <t xml:space="preserve">ADM.DE SISTEMAS DE GESTION </t>
  </si>
  <si>
    <t>ANALISTA FINANCIERO (A)</t>
  </si>
  <si>
    <t>TÉCNICO (A) BIBLIOTECARIO (A)</t>
  </si>
  <si>
    <t>EMPLEADOS TEMPORALES</t>
  </si>
  <si>
    <t>Estatus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</si>
</sst>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2" borderId="0" xfId="1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left"/>
    </xf>
    <xf numFmtId="164" fontId="8" fillId="6" borderId="12" xfId="1" applyFont="1" applyFill="1" applyBorder="1" applyAlignment="1">
      <alignment horizontal="center"/>
    </xf>
    <xf numFmtId="164" fontId="8" fillId="6" borderId="12" xfId="1" applyFont="1" applyFill="1" applyBorder="1" applyAlignment="1">
      <alignment horizontal="left"/>
    </xf>
    <xf numFmtId="164" fontId="8" fillId="6" borderId="1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5" borderId="2" xfId="0" applyFont="1" applyFill="1" applyBorder="1"/>
    <xf numFmtId="0" fontId="2" fillId="5" borderId="14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3" xfId="0" applyFont="1" applyFill="1" applyBorder="1"/>
    <xf numFmtId="0" fontId="9" fillId="4" borderId="15" xfId="0" applyFont="1" applyFill="1" applyBorder="1" applyAlignment="1">
      <alignment horizontal="center"/>
    </xf>
    <xf numFmtId="164" fontId="6" fillId="4" borderId="15" xfId="1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164" fontId="6" fillId="4" borderId="18" xfId="1" applyFont="1" applyFill="1" applyBorder="1" applyAlignment="1">
      <alignment horizontal="left"/>
    </xf>
    <xf numFmtId="164" fontId="6" fillId="4" borderId="19" xfId="1" applyFont="1" applyFill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4" fontId="0" fillId="0" borderId="21" xfId="0" applyNumberFormat="1" applyBorder="1"/>
    <xf numFmtId="4" fontId="6" fillId="4" borderId="21" xfId="1" applyNumberFormat="1" applyFont="1" applyFill="1" applyBorder="1" applyAlignment="1">
      <alignment horizontal="right"/>
    </xf>
    <xf numFmtId="4" fontId="6" fillId="4" borderId="22" xfId="1" applyNumberFormat="1" applyFont="1" applyFill="1" applyBorder="1" applyAlignment="1">
      <alignment horizontal="right"/>
    </xf>
    <xf numFmtId="0" fontId="8" fillId="6" borderId="23" xfId="0" applyFont="1" applyFill="1" applyBorder="1" applyAlignment="1">
      <alignment horizontal="left"/>
    </xf>
    <xf numFmtId="0" fontId="8" fillId="6" borderId="24" xfId="0" applyFont="1" applyFill="1" applyBorder="1" applyAlignment="1">
      <alignment horizontal="left"/>
    </xf>
    <xf numFmtId="164" fontId="8" fillId="6" borderId="24" xfId="1" applyFont="1" applyFill="1" applyBorder="1" applyAlignment="1">
      <alignment horizontal="center"/>
    </xf>
    <xf numFmtId="164" fontId="8" fillId="6" borderId="24" xfId="1" applyFont="1" applyFill="1" applyBorder="1" applyAlignment="1">
      <alignment horizontal="left"/>
    </xf>
    <xf numFmtId="164" fontId="8" fillId="6" borderId="25" xfId="1" applyFont="1" applyFill="1" applyBorder="1" applyAlignment="1">
      <alignment horizontal="left"/>
    </xf>
    <xf numFmtId="0" fontId="2" fillId="5" borderId="26" xfId="0" applyFont="1" applyFill="1" applyBorder="1"/>
    <xf numFmtId="0" fontId="6" fillId="4" borderId="2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left"/>
    </xf>
    <xf numFmtId="164" fontId="6" fillId="4" borderId="28" xfId="1" applyFont="1" applyFill="1" applyBorder="1" applyAlignment="1">
      <alignment horizontal="center"/>
    </xf>
    <xf numFmtId="164" fontId="6" fillId="4" borderId="28" xfId="1" applyFont="1" applyFill="1" applyBorder="1" applyAlignment="1">
      <alignment horizontal="left"/>
    </xf>
    <xf numFmtId="4" fontId="6" fillId="4" borderId="29" xfId="1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/>
    <xf numFmtId="4" fontId="9" fillId="4" borderId="9" xfId="0" applyNumberFormat="1" applyFont="1" applyFill="1" applyBorder="1"/>
    <xf numFmtId="4" fontId="9" fillId="4" borderId="18" xfId="0" applyNumberFormat="1" applyFont="1" applyFill="1" applyBorder="1"/>
    <xf numFmtId="43" fontId="9" fillId="4" borderId="9" xfId="0" applyNumberFormat="1" applyFont="1" applyFill="1" applyBorder="1"/>
    <xf numFmtId="43" fontId="9" fillId="4" borderId="10" xfId="0" applyNumberFormat="1" applyFont="1" applyFill="1" applyBorder="1"/>
    <xf numFmtId="0" fontId="0" fillId="4" borderId="0" xfId="0" applyFill="1"/>
    <xf numFmtId="0" fontId="9" fillId="4" borderId="30" xfId="0" applyFont="1" applyFill="1" applyBorder="1" applyAlignment="1">
      <alignment horizontal="center"/>
    </xf>
    <xf numFmtId="0" fontId="9" fillId="4" borderId="15" xfId="0" applyFont="1" applyFill="1" applyBorder="1"/>
    <xf numFmtId="4" fontId="9" fillId="4" borderId="15" xfId="0" applyNumberFormat="1" applyFont="1" applyFill="1" applyBorder="1"/>
    <xf numFmtId="43" fontId="9" fillId="4" borderId="15" xfId="0" applyNumberFormat="1" applyFont="1" applyFill="1" applyBorder="1"/>
    <xf numFmtId="43" fontId="9" fillId="4" borderId="16" xfId="0" applyNumberFormat="1" applyFont="1" applyFill="1" applyBorder="1"/>
    <xf numFmtId="0" fontId="9" fillId="4" borderId="31" xfId="0" applyFont="1" applyFill="1" applyBorder="1" applyAlignment="1">
      <alignment horizontal="center"/>
    </xf>
    <xf numFmtId="0" fontId="9" fillId="4" borderId="18" xfId="0" applyFont="1" applyFill="1" applyBorder="1"/>
    <xf numFmtId="43" fontId="9" fillId="4" borderId="18" xfId="0" applyNumberFormat="1" applyFont="1" applyFill="1" applyBorder="1"/>
    <xf numFmtId="43" fontId="9" fillId="4" borderId="19" xfId="0" applyNumberFormat="1" applyFont="1" applyFill="1" applyBorder="1"/>
    <xf numFmtId="164" fontId="6" fillId="4" borderId="18" xfId="1" applyFont="1" applyFill="1" applyBorder="1" applyAlignment="1">
      <alignment horizontal="center"/>
    </xf>
    <xf numFmtId="43" fontId="9" fillId="4" borderId="28" xfId="0" applyNumberFormat="1" applyFont="1" applyFill="1" applyBorder="1"/>
    <xf numFmtId="43" fontId="9" fillId="4" borderId="29" xfId="0" applyNumberFormat="1" applyFont="1" applyFill="1" applyBorder="1"/>
    <xf numFmtId="49" fontId="6" fillId="4" borderId="27" xfId="1" applyNumberFormat="1" applyFont="1" applyFill="1" applyBorder="1" applyAlignment="1">
      <alignment horizontal="center"/>
    </xf>
    <xf numFmtId="4" fontId="9" fillId="4" borderId="28" xfId="0" applyNumberFormat="1" applyFont="1" applyFill="1" applyBorder="1"/>
    <xf numFmtId="0" fontId="8" fillId="4" borderId="0" xfId="0" applyFont="1" applyFill="1" applyAlignment="1">
      <alignment horizontal="left"/>
    </xf>
    <xf numFmtId="0" fontId="6" fillId="4" borderId="3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left"/>
    </xf>
    <xf numFmtId="164" fontId="6" fillId="4" borderId="21" xfId="1" applyFont="1" applyFill="1" applyBorder="1" applyAlignment="1">
      <alignment horizontal="center"/>
    </xf>
    <xf numFmtId="4" fontId="9" fillId="4" borderId="21" xfId="0" applyNumberFormat="1" applyFont="1" applyFill="1" applyBorder="1"/>
    <xf numFmtId="164" fontId="6" fillId="4" borderId="21" xfId="1" applyFont="1" applyFill="1" applyBorder="1" applyAlignment="1">
      <alignment horizontal="left"/>
    </xf>
    <xf numFmtId="43" fontId="9" fillId="4" borderId="21" xfId="0" applyNumberFormat="1" applyFont="1" applyFill="1" applyBorder="1"/>
    <xf numFmtId="43" fontId="9" fillId="4" borderId="22" xfId="0" applyNumberFormat="1" applyFont="1" applyFill="1" applyBorder="1"/>
    <xf numFmtId="0" fontId="8" fillId="0" borderId="0" xfId="0" applyFont="1" applyAlignment="1">
      <alignment horizontal="left"/>
    </xf>
    <xf numFmtId="164" fontId="8" fillId="0" borderId="0" xfId="1" applyFont="1" applyFill="1" applyBorder="1" applyAlignment="1">
      <alignment horizontal="center"/>
    </xf>
    <xf numFmtId="164" fontId="8" fillId="0" borderId="0" xfId="1" applyFont="1" applyFill="1" applyBorder="1" applyAlignment="1">
      <alignment horizontal="left"/>
    </xf>
    <xf numFmtId="0" fontId="10" fillId="4" borderId="27" xfId="0" applyFont="1" applyFill="1" applyBorder="1" applyAlignment="1">
      <alignment horizontal="center"/>
    </xf>
    <xf numFmtId="164" fontId="8" fillId="4" borderId="0" xfId="1" applyFont="1" applyFill="1" applyBorder="1" applyAlignment="1">
      <alignment horizontal="center"/>
    </xf>
    <xf numFmtId="164" fontId="8" fillId="4" borderId="0" xfId="1" applyFont="1" applyFill="1" applyBorder="1" applyAlignment="1">
      <alignment horizontal="left"/>
    </xf>
    <xf numFmtId="4" fontId="9" fillId="4" borderId="9" xfId="0" applyNumberFormat="1" applyFont="1" applyFill="1" applyBorder="1" applyAlignment="1">
      <alignment horizontal="center"/>
    </xf>
    <xf numFmtId="49" fontId="6" fillId="4" borderId="17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left"/>
    </xf>
    <xf numFmtId="0" fontId="8" fillId="4" borderId="26" xfId="0" applyFont="1" applyFill="1" applyBorder="1" applyAlignment="1">
      <alignment horizontal="left"/>
    </xf>
    <xf numFmtId="164" fontId="8" fillId="4" borderId="5" xfId="1" applyFont="1" applyFill="1" applyBorder="1" applyAlignment="1">
      <alignment horizontal="center"/>
    </xf>
    <xf numFmtId="164" fontId="8" fillId="4" borderId="5" xfId="1" applyFont="1" applyFill="1" applyBorder="1" applyAlignment="1">
      <alignment horizontal="left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0" fontId="0" fillId="4" borderId="21" xfId="0" applyFill="1" applyBorder="1"/>
    <xf numFmtId="0" fontId="0" fillId="4" borderId="28" xfId="0" applyFill="1" applyBorder="1"/>
    <xf numFmtId="43" fontId="9" fillId="4" borderId="10" xfId="0" applyNumberFormat="1" applyFont="1" applyFill="1" applyBorder="1" applyAlignment="1">
      <alignment horizontal="right"/>
    </xf>
    <xf numFmtId="49" fontId="11" fillId="5" borderId="6" xfId="0" applyNumberFormat="1" applyFont="1" applyFill="1" applyBorder="1"/>
    <xf numFmtId="0" fontId="11" fillId="5" borderId="5" xfId="0" applyFont="1" applyFill="1" applyBorder="1"/>
    <xf numFmtId="0" fontId="11" fillId="5" borderId="5" xfId="0" applyFont="1" applyFill="1" applyBorder="1" applyAlignment="1">
      <alignment horizontal="center"/>
    </xf>
    <xf numFmtId="0" fontId="11" fillId="5" borderId="7" xfId="0" applyFont="1" applyFill="1" applyBorder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12" fillId="0" borderId="33" xfId="0" applyFont="1" applyBorder="1" applyAlignment="1">
      <alignment horizontal="center" vertical="top" wrapText="1" readingOrder="1"/>
    </xf>
    <xf numFmtId="0" fontId="12" fillId="0" borderId="18" xfId="0" applyFont="1" applyBorder="1" applyAlignment="1">
      <alignment horizontal="center" vertical="top" wrapText="1" readingOrder="1"/>
    </xf>
    <xf numFmtId="0" fontId="6" fillId="4" borderId="3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top" wrapText="1" readingOrder="1"/>
    </xf>
    <xf numFmtId="164" fontId="6" fillId="4" borderId="16" xfId="1" applyFont="1" applyFill="1" applyBorder="1" applyAlignment="1">
      <alignment horizontal="left"/>
    </xf>
    <xf numFmtId="0" fontId="12" fillId="0" borderId="21" xfId="0" applyFont="1" applyBorder="1" applyAlignment="1">
      <alignment horizontal="center" vertical="top" wrapText="1" readingOrder="1"/>
    </xf>
    <xf numFmtId="0" fontId="6" fillId="4" borderId="35" xfId="0" applyFont="1" applyFill="1" applyBorder="1" applyAlignment="1">
      <alignment horizontal="center"/>
    </xf>
    <xf numFmtId="0" fontId="12" fillId="0" borderId="36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123825</xdr:rowOff>
    </xdr:from>
    <xdr:to>
      <xdr:col>1</xdr:col>
      <xdr:colOff>1685925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F9E83-C8B8-44AF-81FA-C14C9DAB2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123825"/>
          <a:ext cx="2247901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95250</xdr:colOff>
      <xdr:row>1</xdr:row>
      <xdr:rowOff>133351</xdr:rowOff>
    </xdr:from>
    <xdr:to>
      <xdr:col>11</xdr:col>
      <xdr:colOff>704850</xdr:colOff>
      <xdr:row>5</xdr:row>
      <xdr:rowOff>95251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F76813A6-C561-4798-B0AC-09C655D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419101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workbookViewId="0">
      <selection activeCell="D80" sqref="D80"/>
    </sheetView>
  </sheetViews>
  <sheetFormatPr baseColWidth="10" defaultColWidth="9.140625" defaultRowHeight="15" x14ac:dyDescent="0.25"/>
  <cols>
    <col min="2" max="2" width="39.5703125" customWidth="1"/>
    <col min="3" max="3" width="34.85546875" bestFit="1" customWidth="1"/>
    <col min="4" max="4" width="26.42578125" bestFit="1" customWidth="1"/>
    <col min="5" max="5" width="8.140625" bestFit="1" customWidth="1"/>
    <col min="6" max="6" width="14.28515625" bestFit="1" customWidth="1"/>
    <col min="7" max="7" width="10.7109375" bestFit="1" customWidth="1"/>
    <col min="8" max="8" width="10.85546875" bestFit="1" customWidth="1"/>
    <col min="9" max="9" width="11.5703125" bestFit="1" customWidth="1"/>
    <col min="10" max="10" width="12.5703125" customWidth="1"/>
    <col min="11" max="11" width="12.28515625" customWidth="1"/>
    <col min="12" max="12" width="11.5703125" bestFit="1" customWidth="1"/>
    <col min="13" max="13" width="9.140625" style="67"/>
  </cols>
  <sheetData>
    <row r="1" spans="1:12" ht="22.5" x14ac:dyDescent="0.4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2.5" x14ac:dyDescent="0.4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22.5" x14ac:dyDescent="0.45">
      <c r="A3" s="118">
        <v>45566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6.5" thickBot="1" x14ac:dyDescent="0.3">
      <c r="A8" s="2"/>
      <c r="B8" s="3"/>
      <c r="C8" s="4"/>
      <c r="D8" s="4"/>
      <c r="E8" s="4"/>
      <c r="F8" s="5"/>
      <c r="G8" s="119" t="s">
        <v>2</v>
      </c>
      <c r="H8" s="120"/>
      <c r="I8" s="6"/>
      <c r="J8" s="6"/>
      <c r="K8" s="6"/>
      <c r="L8" s="6"/>
    </row>
    <row r="9" spans="1:12" ht="48" thickBot="1" x14ac:dyDescent="0.3">
      <c r="A9" s="7" t="s">
        <v>3</v>
      </c>
      <c r="B9" s="8" t="s">
        <v>4</v>
      </c>
      <c r="C9" s="9" t="s">
        <v>5</v>
      </c>
      <c r="D9" s="7" t="s">
        <v>93</v>
      </c>
      <c r="E9" s="7" t="s">
        <v>6</v>
      </c>
      <c r="F9" s="7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10" t="s">
        <v>12</v>
      </c>
      <c r="L9" s="11" t="s">
        <v>13</v>
      </c>
    </row>
    <row r="10" spans="1:12" ht="16.5" thickBot="1" x14ac:dyDescent="0.3">
      <c r="A10" s="12"/>
      <c r="B10" s="13"/>
      <c r="C10" s="14"/>
      <c r="D10" s="121"/>
      <c r="E10" s="13"/>
      <c r="F10" s="15"/>
      <c r="G10" s="15"/>
      <c r="H10" s="15"/>
      <c r="I10" s="15"/>
      <c r="J10" s="15"/>
      <c r="K10" s="15"/>
      <c r="L10" s="15"/>
    </row>
    <row r="11" spans="1:12" ht="15.75" thickBot="1" x14ac:dyDescent="0.3">
      <c r="A11" s="16"/>
      <c r="B11" s="16" t="s">
        <v>14</v>
      </c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6.5" thickBot="1" x14ac:dyDescent="0.3">
      <c r="A12" s="20" t="s">
        <v>15</v>
      </c>
      <c r="B12" s="21" t="s">
        <v>16</v>
      </c>
      <c r="C12" s="21" t="s">
        <v>17</v>
      </c>
      <c r="D12" s="122" t="s">
        <v>92</v>
      </c>
      <c r="E12" s="23" t="s">
        <v>18</v>
      </c>
      <c r="F12" s="24">
        <v>110000</v>
      </c>
      <c r="G12" s="24">
        <f>+F12*2.87%</f>
        <v>3157</v>
      </c>
      <c r="H12" s="24">
        <f>+F12*3.04%</f>
        <v>3344</v>
      </c>
      <c r="I12" s="24">
        <v>14457.62</v>
      </c>
      <c r="J12" s="24">
        <v>25</v>
      </c>
      <c r="K12" s="24">
        <f>+G12+H12+I12+J12</f>
        <v>20983.620000000003</v>
      </c>
      <c r="L12" s="25">
        <f>+F12-K12</f>
        <v>89016.38</v>
      </c>
    </row>
    <row r="13" spans="1:12" ht="15.75" thickBot="1" x14ac:dyDescent="0.3">
      <c r="A13" s="26"/>
      <c r="B13" s="27"/>
      <c r="C13" s="27">
        <f>+COUNTA(C12:C12)</f>
        <v>1</v>
      </c>
      <c r="D13" s="27"/>
      <c r="E13" s="28"/>
      <c r="F13" s="29">
        <f t="shared" ref="F13:L13" si="0">SUM(F12:F12)</f>
        <v>110000</v>
      </c>
      <c r="G13" s="29">
        <f t="shared" si="0"/>
        <v>3157</v>
      </c>
      <c r="H13" s="29">
        <f t="shared" si="0"/>
        <v>3344</v>
      </c>
      <c r="I13" s="29">
        <f t="shared" si="0"/>
        <v>14457.62</v>
      </c>
      <c r="J13" s="29">
        <f t="shared" si="0"/>
        <v>25</v>
      </c>
      <c r="K13" s="29">
        <f t="shared" si="0"/>
        <v>20983.620000000003</v>
      </c>
      <c r="L13" s="30">
        <f t="shared" si="0"/>
        <v>89016.38</v>
      </c>
    </row>
    <row r="14" spans="1:12" ht="15.75" thickBot="1" x14ac:dyDescent="0.3">
      <c r="E14" s="31"/>
    </row>
    <row r="15" spans="1:12" ht="15.75" thickBot="1" x14ac:dyDescent="0.3">
      <c r="A15" s="32"/>
      <c r="B15" s="32" t="s">
        <v>19</v>
      </c>
      <c r="C15" s="33"/>
      <c r="D15" s="33"/>
      <c r="E15" s="33"/>
      <c r="F15" s="33"/>
      <c r="G15" s="33"/>
      <c r="H15" s="33"/>
      <c r="I15" s="33"/>
      <c r="J15" s="33"/>
      <c r="K15" s="33"/>
      <c r="L15" s="35"/>
    </row>
    <row r="16" spans="1:12" ht="15.75" x14ac:dyDescent="0.25">
      <c r="A16" s="124" t="s">
        <v>20</v>
      </c>
      <c r="B16" s="125" t="s">
        <v>21</v>
      </c>
      <c r="C16" s="125" t="s">
        <v>17</v>
      </c>
      <c r="D16" s="126" t="s">
        <v>92</v>
      </c>
      <c r="E16" s="36" t="s">
        <v>22</v>
      </c>
      <c r="F16" s="37">
        <v>100000</v>
      </c>
      <c r="G16" s="37">
        <f>+F16*2.87%</f>
        <v>2870</v>
      </c>
      <c r="H16" s="37">
        <f>+F16*3.04%</f>
        <v>3040</v>
      </c>
      <c r="I16" s="37">
        <v>12105.37</v>
      </c>
      <c r="J16" s="37">
        <v>125</v>
      </c>
      <c r="K16" s="37">
        <f>+G16+H16+I16+J16</f>
        <v>18140.370000000003</v>
      </c>
      <c r="L16" s="127">
        <f>+F16-K16</f>
        <v>81859.63</v>
      </c>
    </row>
    <row r="17" spans="1:12" ht="15.75" x14ac:dyDescent="0.25">
      <c r="A17" s="38" t="s">
        <v>23</v>
      </c>
      <c r="B17" s="39" t="s">
        <v>24</v>
      </c>
      <c r="C17" s="39" t="s">
        <v>25</v>
      </c>
      <c r="D17" s="123" t="s">
        <v>92</v>
      </c>
      <c r="E17" s="41" t="s">
        <v>22</v>
      </c>
      <c r="F17" s="42">
        <v>70000</v>
      </c>
      <c r="G17" s="42">
        <f>+F17*2.87%</f>
        <v>2009</v>
      </c>
      <c r="H17" s="42">
        <f>+F17*3.04%</f>
        <v>2128</v>
      </c>
      <c r="I17" s="42">
        <v>5368.48</v>
      </c>
      <c r="J17" s="42">
        <v>25</v>
      </c>
      <c r="K17" s="42">
        <f>+G17+H17+I17+J17</f>
        <v>9530.48</v>
      </c>
      <c r="L17" s="43">
        <f>+F17-K17</f>
        <v>60469.520000000004</v>
      </c>
    </row>
    <row r="18" spans="1:12" ht="16.5" thickBot="1" x14ac:dyDescent="0.3">
      <c r="A18" s="44" t="s">
        <v>26</v>
      </c>
      <c r="B18" s="45" t="s">
        <v>27</v>
      </c>
      <c r="C18" s="110" t="s">
        <v>28</v>
      </c>
      <c r="D18" s="128" t="s">
        <v>92</v>
      </c>
      <c r="E18" s="46" t="s">
        <v>18</v>
      </c>
      <c r="F18" s="47">
        <v>45000</v>
      </c>
      <c r="G18" s="47">
        <v>1291.5</v>
      </c>
      <c r="H18" s="47">
        <v>1368</v>
      </c>
      <c r="I18" s="47">
        <v>1148.33</v>
      </c>
      <c r="J18" s="47">
        <v>25</v>
      </c>
      <c r="K18" s="48">
        <f>+G18+H18+I18+J18</f>
        <v>3832.83</v>
      </c>
      <c r="L18" s="49">
        <f>+F18-K18</f>
        <v>41167.17</v>
      </c>
    </row>
    <row r="19" spans="1:12" ht="15.75" thickBot="1" x14ac:dyDescent="0.3">
      <c r="A19" s="50"/>
      <c r="B19" s="51"/>
      <c r="C19" s="51">
        <f>+COUNTA(C15:C18)</f>
        <v>3</v>
      </c>
      <c r="D19" s="51"/>
      <c r="E19" s="52"/>
      <c r="F19" s="53">
        <f t="shared" ref="F19:L19" si="1">SUM(F16:F18)</f>
        <v>215000</v>
      </c>
      <c r="G19" s="53">
        <f t="shared" si="1"/>
        <v>6170.5</v>
      </c>
      <c r="H19" s="53">
        <f t="shared" si="1"/>
        <v>6536</v>
      </c>
      <c r="I19" s="53">
        <f t="shared" si="1"/>
        <v>18622.18</v>
      </c>
      <c r="J19" s="53">
        <f t="shared" si="1"/>
        <v>175</v>
      </c>
      <c r="K19" s="53">
        <f t="shared" si="1"/>
        <v>31503.68</v>
      </c>
      <c r="L19" s="54">
        <f t="shared" si="1"/>
        <v>183496.32000000001</v>
      </c>
    </row>
    <row r="20" spans="1:12" ht="15.75" thickBot="1" x14ac:dyDescent="0.3">
      <c r="E20" s="31"/>
    </row>
    <row r="21" spans="1:12" ht="15.75" thickBot="1" x14ac:dyDescent="0.3">
      <c r="A21" s="16"/>
      <c r="B21" s="55" t="s">
        <v>29</v>
      </c>
      <c r="C21" s="17"/>
      <c r="D21" s="17"/>
      <c r="E21" s="17"/>
      <c r="F21" s="17"/>
      <c r="G21" s="17"/>
      <c r="H21" s="17"/>
      <c r="I21" s="17"/>
      <c r="J21" s="17"/>
      <c r="K21" s="17"/>
      <c r="L21" s="19"/>
    </row>
    <row r="22" spans="1:12" ht="16.5" thickBot="1" x14ac:dyDescent="0.3">
      <c r="A22" s="56" t="s">
        <v>30</v>
      </c>
      <c r="B22" s="57" t="s">
        <v>31</v>
      </c>
      <c r="C22" s="57" t="s">
        <v>17</v>
      </c>
      <c r="D22" s="122" t="s">
        <v>92</v>
      </c>
      <c r="E22" s="58" t="s">
        <v>22</v>
      </c>
      <c r="F22" s="59">
        <v>90000</v>
      </c>
      <c r="G22" s="59">
        <f>+F22*2.87%</f>
        <v>2583</v>
      </c>
      <c r="H22" s="59">
        <f>+F22*3.04%</f>
        <v>2736</v>
      </c>
      <c r="I22" s="59">
        <v>9356.27</v>
      </c>
      <c r="J22" s="59">
        <v>1612.38</v>
      </c>
      <c r="K22" s="59">
        <v>16383.71</v>
      </c>
      <c r="L22" s="60">
        <v>73616.289999999994</v>
      </c>
    </row>
    <row r="23" spans="1:12" ht="15.75" thickBot="1" x14ac:dyDescent="0.3">
      <c r="A23" s="26"/>
      <c r="B23" s="27"/>
      <c r="C23" s="27">
        <f>+COUNTA(C21:C22)</f>
        <v>1</v>
      </c>
      <c r="D23" s="27"/>
      <c r="E23" s="28"/>
      <c r="F23" s="29">
        <f>+F22</f>
        <v>90000</v>
      </c>
      <c r="G23" s="29">
        <f>SUM(G22)</f>
        <v>2583</v>
      </c>
      <c r="H23" s="29">
        <f>+H22</f>
        <v>2736</v>
      </c>
      <c r="I23" s="29">
        <f>SUM(I22)</f>
        <v>9356.27</v>
      </c>
      <c r="J23" s="29">
        <f>SUM(J22)</f>
        <v>1612.38</v>
      </c>
      <c r="K23" s="29">
        <f>+K22</f>
        <v>16383.71</v>
      </c>
      <c r="L23" s="30">
        <f>+L22</f>
        <v>73616.289999999994</v>
      </c>
    </row>
    <row r="24" spans="1:12" ht="15.75" thickBot="1" x14ac:dyDescent="0.3">
      <c r="E24" s="31"/>
    </row>
    <row r="25" spans="1:12" ht="15.75" thickBot="1" x14ac:dyDescent="0.3">
      <c r="A25" s="16"/>
      <c r="B25" s="55" t="s">
        <v>32</v>
      </c>
      <c r="C25" s="17"/>
      <c r="D25" s="17"/>
      <c r="E25" s="17"/>
      <c r="F25" s="17"/>
      <c r="G25" s="17"/>
      <c r="H25" s="17"/>
      <c r="I25" s="17"/>
      <c r="J25" s="17"/>
      <c r="K25" s="17"/>
      <c r="L25" s="19"/>
    </row>
    <row r="26" spans="1:12" ht="16.5" thickBot="1" x14ac:dyDescent="0.3">
      <c r="A26" s="61" t="s">
        <v>33</v>
      </c>
      <c r="B26" s="62" t="s">
        <v>34</v>
      </c>
      <c r="C26" s="62" t="s">
        <v>17</v>
      </c>
      <c r="D26" s="122" t="s">
        <v>92</v>
      </c>
      <c r="E26" s="22" t="s">
        <v>22</v>
      </c>
      <c r="F26" s="63">
        <v>95000</v>
      </c>
      <c r="G26" s="24">
        <f>+F26*2.87%</f>
        <v>2726.5</v>
      </c>
      <c r="H26" s="24">
        <f>+F26*3.04%</f>
        <v>2888</v>
      </c>
      <c r="I26" s="64">
        <v>10929.24</v>
      </c>
      <c r="J26" s="24">
        <v>10186.540000000001</v>
      </c>
      <c r="K26" s="65">
        <f>+G26+H26+I26+J26</f>
        <v>26730.28</v>
      </c>
      <c r="L26" s="112">
        <f>+F26-K26</f>
        <v>68269.72</v>
      </c>
    </row>
    <row r="27" spans="1:12" ht="15.75" thickBot="1" x14ac:dyDescent="0.3">
      <c r="A27" s="26"/>
      <c r="B27" s="27"/>
      <c r="C27" s="27">
        <f>+COUNTA(C25:C26)</f>
        <v>1</v>
      </c>
      <c r="D27" s="27"/>
      <c r="E27" s="28"/>
      <c r="F27" s="29">
        <f t="shared" ref="F27:K27" si="2">SUM(F26)</f>
        <v>95000</v>
      </c>
      <c r="G27" s="29">
        <f t="shared" si="2"/>
        <v>2726.5</v>
      </c>
      <c r="H27" s="29">
        <f t="shared" si="2"/>
        <v>2888</v>
      </c>
      <c r="I27" s="29">
        <f t="shared" si="2"/>
        <v>10929.24</v>
      </c>
      <c r="J27" s="29">
        <f t="shared" si="2"/>
        <v>10186.540000000001</v>
      </c>
      <c r="K27" s="29">
        <f t="shared" si="2"/>
        <v>26730.28</v>
      </c>
      <c r="L27" s="30">
        <f>+F27-K27</f>
        <v>68269.72</v>
      </c>
    </row>
    <row r="28" spans="1:12" ht="15.75" thickBot="1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12" ht="15.75" thickBot="1" x14ac:dyDescent="0.3">
      <c r="A29" s="32"/>
      <c r="B29" s="32" t="s">
        <v>35</v>
      </c>
      <c r="C29" s="33"/>
      <c r="D29" s="33"/>
      <c r="E29" s="34"/>
      <c r="F29" s="33"/>
      <c r="G29" s="33"/>
      <c r="H29" s="33"/>
      <c r="I29" s="33"/>
      <c r="J29" s="33"/>
      <c r="K29" s="33"/>
      <c r="L29" s="35"/>
    </row>
    <row r="30" spans="1:12" ht="15.75" x14ac:dyDescent="0.25">
      <c r="A30" s="68" t="s">
        <v>36</v>
      </c>
      <c r="B30" s="69" t="s">
        <v>37</v>
      </c>
      <c r="C30" s="69" t="s">
        <v>17</v>
      </c>
      <c r="D30" s="126" t="s">
        <v>92</v>
      </c>
      <c r="E30" s="36" t="s">
        <v>18</v>
      </c>
      <c r="F30" s="70">
        <v>110000</v>
      </c>
      <c r="G30" s="37">
        <f>+F30*2.87%</f>
        <v>3157</v>
      </c>
      <c r="H30" s="37">
        <f>+F30*3.04%</f>
        <v>3344</v>
      </c>
      <c r="I30" s="37">
        <v>14457.62</v>
      </c>
      <c r="J30" s="37">
        <v>25</v>
      </c>
      <c r="K30" s="71">
        <f>+G30+H30+I30+J30</f>
        <v>20983.620000000003</v>
      </c>
      <c r="L30" s="72">
        <f>+F30-K30</f>
        <v>89016.38</v>
      </c>
    </row>
    <row r="31" spans="1:12" ht="15.75" x14ac:dyDescent="0.25">
      <c r="A31" s="73" t="s">
        <v>38</v>
      </c>
      <c r="B31" s="74" t="s">
        <v>39</v>
      </c>
      <c r="C31" s="74" t="s">
        <v>40</v>
      </c>
      <c r="D31" s="123" t="s">
        <v>92</v>
      </c>
      <c r="E31" s="40" t="s">
        <v>22</v>
      </c>
      <c r="F31" s="64">
        <v>50000</v>
      </c>
      <c r="G31" s="42">
        <f>+F31*2.87%</f>
        <v>1435</v>
      </c>
      <c r="H31" s="42">
        <f>+F31*3.04%</f>
        <v>1520</v>
      </c>
      <c r="I31" s="42">
        <v>1854</v>
      </c>
      <c r="J31" s="42">
        <v>225</v>
      </c>
      <c r="K31" s="75">
        <f>+G31+H31+I31+J31</f>
        <v>5034</v>
      </c>
      <c r="L31" s="76">
        <f>+F31-K31</f>
        <v>44966</v>
      </c>
    </row>
    <row r="32" spans="1:12" ht="16.5" thickBot="1" x14ac:dyDescent="0.3">
      <c r="A32" s="129" t="s">
        <v>41</v>
      </c>
      <c r="B32" s="84" t="s">
        <v>42</v>
      </c>
      <c r="C32" s="84" t="s">
        <v>43</v>
      </c>
      <c r="D32" s="128" t="s">
        <v>92</v>
      </c>
      <c r="E32" s="85" t="s">
        <v>22</v>
      </c>
      <c r="F32" s="86">
        <v>50000</v>
      </c>
      <c r="G32" s="87">
        <f>+F32*2.87%</f>
        <v>1435</v>
      </c>
      <c r="H32" s="87">
        <f>+F32*3.04%</f>
        <v>1520</v>
      </c>
      <c r="I32" s="87">
        <v>1854</v>
      </c>
      <c r="J32" s="87">
        <v>125</v>
      </c>
      <c r="K32" s="88">
        <f>+G32+H32+I32+J32</f>
        <v>4934</v>
      </c>
      <c r="L32" s="89">
        <f>+F32-K32</f>
        <v>45066</v>
      </c>
    </row>
    <row r="33" spans="1:12" ht="15.75" thickBot="1" x14ac:dyDescent="0.3">
      <c r="A33" s="50"/>
      <c r="B33" s="51"/>
      <c r="C33" s="51">
        <f>+COUNTA(C30:C32)</f>
        <v>3</v>
      </c>
      <c r="D33" s="51"/>
      <c r="E33" s="52"/>
      <c r="F33" s="53">
        <f t="shared" ref="F33:L33" si="3">SUM(F30:F32)</f>
        <v>210000</v>
      </c>
      <c r="G33" s="53">
        <f t="shared" si="3"/>
        <v>6027</v>
      </c>
      <c r="H33" s="53">
        <f t="shared" si="3"/>
        <v>6384</v>
      </c>
      <c r="I33" s="53">
        <f t="shared" si="3"/>
        <v>18165.620000000003</v>
      </c>
      <c r="J33" s="53">
        <f>SUM(J30:J32)</f>
        <v>375</v>
      </c>
      <c r="K33" s="53">
        <f t="shared" si="3"/>
        <v>30951.620000000003</v>
      </c>
      <c r="L33" s="54">
        <f t="shared" si="3"/>
        <v>179048.38</v>
      </c>
    </row>
    <row r="34" spans="1:12" ht="15.75" thickBot="1" x14ac:dyDescent="0.3">
      <c r="E34" s="31"/>
    </row>
    <row r="35" spans="1:12" ht="15.75" thickBot="1" x14ac:dyDescent="0.3">
      <c r="A35" s="16"/>
      <c r="B35" s="55" t="s">
        <v>44</v>
      </c>
      <c r="C35" s="17"/>
      <c r="D35" s="17"/>
      <c r="E35" s="18"/>
      <c r="F35" s="17"/>
      <c r="G35" s="17"/>
      <c r="H35" s="17"/>
      <c r="I35" s="17"/>
      <c r="J35" s="17"/>
      <c r="K35" s="17"/>
      <c r="L35" s="19"/>
    </row>
    <row r="36" spans="1:12" ht="15.75" x14ac:dyDescent="0.25">
      <c r="A36" s="38" t="s">
        <v>45</v>
      </c>
      <c r="B36" s="39" t="s">
        <v>46</v>
      </c>
      <c r="C36" s="39" t="s">
        <v>17</v>
      </c>
      <c r="D36" s="130" t="s">
        <v>92</v>
      </c>
      <c r="E36" s="77" t="s">
        <v>18</v>
      </c>
      <c r="F36" s="42">
        <v>100000</v>
      </c>
      <c r="G36" s="42">
        <f>+F36*2.87%</f>
        <v>2870</v>
      </c>
      <c r="H36" s="42">
        <f>+F36*3.04%</f>
        <v>3040</v>
      </c>
      <c r="I36" s="24">
        <v>12105.37</v>
      </c>
      <c r="J36" s="42">
        <v>25</v>
      </c>
      <c r="K36" s="75">
        <f>+G36+H36+I36+J36</f>
        <v>18040.370000000003</v>
      </c>
      <c r="L36" s="76">
        <f>+F36-K36</f>
        <v>81959.63</v>
      </c>
    </row>
    <row r="37" spans="1:12" ht="16.5" thickBot="1" x14ac:dyDescent="0.3">
      <c r="A37" s="56" t="s">
        <v>47</v>
      </c>
      <c r="B37" s="57" t="s">
        <v>86</v>
      </c>
      <c r="C37" s="57" t="s">
        <v>48</v>
      </c>
      <c r="D37" s="128" t="s">
        <v>92</v>
      </c>
      <c r="E37" s="58" t="s">
        <v>22</v>
      </c>
      <c r="F37" s="59">
        <v>30000</v>
      </c>
      <c r="G37" s="59">
        <f>+F37*2.87%</f>
        <v>861</v>
      </c>
      <c r="H37" s="59">
        <f>+F37*3.04%</f>
        <v>912</v>
      </c>
      <c r="I37" s="24"/>
      <c r="J37" s="59">
        <v>25</v>
      </c>
      <c r="K37" s="78">
        <f>+G37+H37+I37+J37</f>
        <v>1798</v>
      </c>
      <c r="L37" s="79">
        <f>+F37-K37</f>
        <v>28202</v>
      </c>
    </row>
    <row r="38" spans="1:12" ht="15.75" thickBot="1" x14ac:dyDescent="0.3">
      <c r="A38" s="26"/>
      <c r="B38" s="27"/>
      <c r="C38" s="27">
        <f>+COUNTA(C36:C37)</f>
        <v>2</v>
      </c>
      <c r="D38" s="27"/>
      <c r="E38" s="28"/>
      <c r="F38" s="29">
        <f t="shared" ref="F38:L38" si="4">SUM(F36:F37)</f>
        <v>130000</v>
      </c>
      <c r="G38" s="29">
        <f t="shared" si="4"/>
        <v>3731</v>
      </c>
      <c r="H38" s="29">
        <f t="shared" si="4"/>
        <v>3952</v>
      </c>
      <c r="I38" s="29">
        <f t="shared" si="4"/>
        <v>12105.37</v>
      </c>
      <c r="J38" s="29">
        <f t="shared" si="4"/>
        <v>50</v>
      </c>
      <c r="K38" s="29">
        <f t="shared" si="4"/>
        <v>19838.370000000003</v>
      </c>
      <c r="L38" s="30">
        <f t="shared" si="4"/>
        <v>110161.63</v>
      </c>
    </row>
    <row r="39" spans="1:12" ht="15.75" thickBot="1" x14ac:dyDescent="0.3">
      <c r="E39" s="31"/>
    </row>
    <row r="40" spans="1:12" ht="15.75" thickBot="1" x14ac:dyDescent="0.3">
      <c r="A40" s="16"/>
      <c r="B40" s="55" t="s">
        <v>49</v>
      </c>
      <c r="C40" s="17"/>
      <c r="D40" s="17"/>
      <c r="E40" s="18"/>
      <c r="F40" s="17"/>
      <c r="G40" s="17"/>
      <c r="H40" s="17"/>
      <c r="I40" s="17"/>
      <c r="J40" s="17"/>
      <c r="K40" s="17"/>
      <c r="L40" s="19"/>
    </row>
    <row r="41" spans="1:12" ht="16.5" thickBot="1" x14ac:dyDescent="0.3">
      <c r="A41" s="80" t="s">
        <v>50</v>
      </c>
      <c r="B41" s="57" t="s">
        <v>51</v>
      </c>
      <c r="C41" s="39" t="s">
        <v>17</v>
      </c>
      <c r="D41" s="122" t="s">
        <v>92</v>
      </c>
      <c r="E41" s="58" t="s">
        <v>22</v>
      </c>
      <c r="F41" s="59">
        <v>50000</v>
      </c>
      <c r="G41" s="59">
        <f>+F41*2.87%</f>
        <v>1435</v>
      </c>
      <c r="H41" s="59">
        <f>+F41*3.04%</f>
        <v>1520</v>
      </c>
      <c r="I41" s="81">
        <v>1854</v>
      </c>
      <c r="J41" s="59">
        <v>25</v>
      </c>
      <c r="K41" s="78">
        <f>+G41+H41+I41+J41</f>
        <v>4834</v>
      </c>
      <c r="L41" s="79">
        <f>+F41-K41</f>
        <v>45166</v>
      </c>
    </row>
    <row r="42" spans="1:12" ht="15.75" thickBot="1" x14ac:dyDescent="0.3">
      <c r="A42" s="26"/>
      <c r="B42" s="27"/>
      <c r="C42" s="27">
        <f>+COUNTA(C41:C41)</f>
        <v>1</v>
      </c>
      <c r="D42" s="27"/>
      <c r="E42" s="29"/>
      <c r="F42" s="29">
        <f t="shared" ref="F42:L42" si="5">SUM(F41)</f>
        <v>50000</v>
      </c>
      <c r="G42" s="29">
        <f t="shared" si="5"/>
        <v>1435</v>
      </c>
      <c r="H42" s="29">
        <f t="shared" si="5"/>
        <v>1520</v>
      </c>
      <c r="I42" s="29">
        <f t="shared" si="5"/>
        <v>1854</v>
      </c>
      <c r="J42" s="29">
        <f t="shared" si="5"/>
        <v>25</v>
      </c>
      <c r="K42" s="29">
        <f t="shared" si="5"/>
        <v>4834</v>
      </c>
      <c r="L42" s="30">
        <f t="shared" si="5"/>
        <v>45166</v>
      </c>
    </row>
    <row r="43" spans="1:12" ht="15.75" thickBot="1" x14ac:dyDescent="0.3">
      <c r="A43" s="82"/>
      <c r="E43" s="31"/>
    </row>
    <row r="44" spans="1:12" ht="15.75" thickBot="1" x14ac:dyDescent="0.3">
      <c r="A44" s="16"/>
      <c r="B44" s="16" t="s">
        <v>52</v>
      </c>
      <c r="C44" s="17"/>
      <c r="D44" s="17"/>
      <c r="E44" s="18"/>
      <c r="F44" s="17"/>
      <c r="G44" s="17"/>
      <c r="H44" s="17"/>
      <c r="I44" s="17"/>
      <c r="J44" s="17"/>
      <c r="K44" s="17"/>
      <c r="L44" s="19"/>
    </row>
    <row r="45" spans="1:12" ht="16.5" thickBot="1" x14ac:dyDescent="0.3">
      <c r="A45" s="61" t="s">
        <v>53</v>
      </c>
      <c r="B45" s="62" t="s">
        <v>54</v>
      </c>
      <c r="C45" s="62" t="s">
        <v>17</v>
      </c>
      <c r="D45" s="122" t="s">
        <v>92</v>
      </c>
      <c r="E45" s="22" t="s">
        <v>18</v>
      </c>
      <c r="F45" s="63">
        <v>110000</v>
      </c>
      <c r="G45" s="24">
        <f>+F45*2.87%</f>
        <v>3157</v>
      </c>
      <c r="H45" s="24">
        <f>+F45*3.04%</f>
        <v>3344</v>
      </c>
      <c r="I45" s="63">
        <v>14457.62</v>
      </c>
      <c r="J45" s="24">
        <v>25</v>
      </c>
      <c r="K45" s="65">
        <f>+G45+H45+I45+J45</f>
        <v>20983.620000000003</v>
      </c>
      <c r="L45" s="66">
        <f>+F45-K45</f>
        <v>89016.38</v>
      </c>
    </row>
    <row r="46" spans="1:12" ht="15.75" thickBot="1" x14ac:dyDescent="0.3">
      <c r="A46" s="26"/>
      <c r="B46" s="27"/>
      <c r="C46" s="27">
        <f>+COUNTA(C45:C45)</f>
        <v>1</v>
      </c>
      <c r="D46" s="27"/>
      <c r="E46" s="28"/>
      <c r="F46" s="29">
        <f t="shared" ref="F46:L46" si="6">SUM(F45)</f>
        <v>110000</v>
      </c>
      <c r="G46" s="29">
        <f t="shared" si="6"/>
        <v>3157</v>
      </c>
      <c r="H46" s="29">
        <f t="shared" si="6"/>
        <v>3344</v>
      </c>
      <c r="I46" s="29">
        <f t="shared" si="6"/>
        <v>14457.62</v>
      </c>
      <c r="J46" s="29">
        <f t="shared" si="6"/>
        <v>25</v>
      </c>
      <c r="K46" s="29">
        <f t="shared" si="6"/>
        <v>20983.620000000003</v>
      </c>
      <c r="L46" s="30">
        <f t="shared" si="6"/>
        <v>89016.38</v>
      </c>
    </row>
    <row r="47" spans="1:12" s="67" customFormat="1" ht="15.75" thickBot="1" x14ac:dyDescent="0.3">
      <c r="A47" s="82"/>
      <c r="B47" s="82"/>
      <c r="C47" s="82"/>
      <c r="D47" s="82"/>
      <c r="E47" s="94"/>
      <c r="F47" s="95"/>
      <c r="G47" s="95"/>
      <c r="H47" s="95"/>
      <c r="I47" s="95"/>
      <c r="J47" s="95"/>
      <c r="K47" s="95"/>
      <c r="L47" s="95"/>
    </row>
    <row r="48" spans="1:12" s="67" customFormat="1" ht="16.5" thickBot="1" x14ac:dyDescent="0.3">
      <c r="A48" s="113"/>
      <c r="B48" s="113" t="s">
        <v>88</v>
      </c>
      <c r="C48" s="114"/>
      <c r="D48" s="114"/>
      <c r="E48" s="115"/>
      <c r="F48" s="114"/>
      <c r="G48" s="114"/>
      <c r="H48" s="114"/>
      <c r="I48" s="114"/>
      <c r="J48" s="114"/>
      <c r="K48" s="114"/>
      <c r="L48" s="116"/>
    </row>
    <row r="49" spans="1:12" s="67" customFormat="1" ht="16.5" thickBot="1" x14ac:dyDescent="0.3">
      <c r="A49" s="83" t="s">
        <v>55</v>
      </c>
      <c r="B49" s="84" t="s">
        <v>56</v>
      </c>
      <c r="C49" s="84" t="s">
        <v>90</v>
      </c>
      <c r="D49" s="122" t="s">
        <v>92</v>
      </c>
      <c r="E49" s="85" t="s">
        <v>22</v>
      </c>
      <c r="F49" s="86">
        <v>60000</v>
      </c>
      <c r="G49" s="87">
        <f>+F49*2.87%</f>
        <v>1722</v>
      </c>
      <c r="H49" s="87">
        <f>+F49*3.04%</f>
        <v>1824</v>
      </c>
      <c r="I49" s="87">
        <v>2493.39</v>
      </c>
      <c r="J49" s="87">
        <v>5411.38</v>
      </c>
      <c r="K49" s="88">
        <f>+G49+H49+I49+J49</f>
        <v>11450.77</v>
      </c>
      <c r="L49" s="89">
        <f>+F49-K49</f>
        <v>48549.229999999996</v>
      </c>
    </row>
    <row r="50" spans="1:12" s="67" customFormat="1" ht="15.75" thickBot="1" x14ac:dyDescent="0.3">
      <c r="A50" s="26"/>
      <c r="B50" s="27"/>
      <c r="C50" s="27">
        <f>+COUNTA(C49:C49)</f>
        <v>1</v>
      </c>
      <c r="D50" s="27"/>
      <c r="E50" s="28"/>
      <c r="F50" s="29">
        <f t="shared" ref="F50:L50" si="7">SUM(F49)</f>
        <v>60000</v>
      </c>
      <c r="G50" s="29">
        <f t="shared" si="7"/>
        <v>1722</v>
      </c>
      <c r="H50" s="29">
        <f t="shared" si="7"/>
        <v>1824</v>
      </c>
      <c r="I50" s="29">
        <f t="shared" si="7"/>
        <v>2493.39</v>
      </c>
      <c r="J50" s="29">
        <f t="shared" si="7"/>
        <v>5411.38</v>
      </c>
      <c r="K50" s="29">
        <f t="shared" si="7"/>
        <v>11450.77</v>
      </c>
      <c r="L50" s="30">
        <f t="shared" si="7"/>
        <v>48549.229999999996</v>
      </c>
    </row>
    <row r="51" spans="1:12" s="67" customFormat="1" ht="15.75" thickBot="1" x14ac:dyDescent="0.3">
      <c r="A51" s="82"/>
      <c r="B51" s="82"/>
      <c r="C51" s="82"/>
      <c r="D51" s="82"/>
      <c r="E51" s="94"/>
      <c r="F51" s="95"/>
      <c r="G51" s="95"/>
      <c r="H51" s="95"/>
      <c r="I51" s="95"/>
      <c r="J51" s="95"/>
      <c r="K51" s="95"/>
      <c r="L51" s="95"/>
    </row>
    <row r="52" spans="1:12" ht="15.75" thickBot="1" x14ac:dyDescent="0.3">
      <c r="A52" s="16"/>
      <c r="B52" s="55" t="s">
        <v>57</v>
      </c>
      <c r="C52" s="17"/>
      <c r="D52" s="17"/>
      <c r="E52" s="18"/>
      <c r="F52" s="17"/>
      <c r="G52" s="17"/>
      <c r="H52" s="17"/>
      <c r="I52" s="17"/>
      <c r="J52" s="17"/>
      <c r="K52" s="17"/>
      <c r="L52" s="19"/>
    </row>
    <row r="53" spans="1:12" ht="16.5" thickBot="1" x14ac:dyDescent="0.3">
      <c r="A53" s="93" t="s">
        <v>58</v>
      </c>
      <c r="B53" s="57" t="s">
        <v>59</v>
      </c>
      <c r="C53" s="57" t="s">
        <v>17</v>
      </c>
      <c r="D53" s="122" t="s">
        <v>92</v>
      </c>
      <c r="E53" s="58" t="s">
        <v>18</v>
      </c>
      <c r="F53" s="59">
        <v>70000</v>
      </c>
      <c r="G53" s="59">
        <f>+F53*2.87%</f>
        <v>2009</v>
      </c>
      <c r="H53" s="59">
        <f>+F53*3.04%</f>
        <v>2128</v>
      </c>
      <c r="I53" s="81">
        <v>5368.48</v>
      </c>
      <c r="J53" s="59">
        <v>125</v>
      </c>
      <c r="K53" s="78">
        <f>+G53+H53+I53+J53</f>
        <v>9630.48</v>
      </c>
      <c r="L53" s="79">
        <f>+F53-K53</f>
        <v>60369.520000000004</v>
      </c>
    </row>
    <row r="54" spans="1:12" ht="15.75" thickBot="1" x14ac:dyDescent="0.3">
      <c r="A54" s="26"/>
      <c r="B54" s="27"/>
      <c r="C54" s="27">
        <f>+COUNTA(C52:C53)</f>
        <v>1</v>
      </c>
      <c r="D54" s="27"/>
      <c r="E54" s="28"/>
      <c r="F54" s="29">
        <f>SUM(F53)</f>
        <v>70000</v>
      </c>
      <c r="G54" s="29">
        <f t="shared" ref="G54:L54" si="8">SUM(G53:G53)</f>
        <v>2009</v>
      </c>
      <c r="H54" s="29">
        <f t="shared" si="8"/>
        <v>2128</v>
      </c>
      <c r="I54" s="29">
        <f t="shared" si="8"/>
        <v>5368.48</v>
      </c>
      <c r="J54" s="29">
        <f t="shared" si="8"/>
        <v>125</v>
      </c>
      <c r="K54" s="29">
        <f t="shared" si="8"/>
        <v>9630.48</v>
      </c>
      <c r="L54" s="30">
        <f t="shared" si="8"/>
        <v>60369.520000000004</v>
      </c>
    </row>
    <row r="55" spans="1:12" ht="15.75" thickBot="1" x14ac:dyDescent="0.3">
      <c r="A55" s="90"/>
      <c r="B55" s="90"/>
      <c r="C55" s="90"/>
      <c r="D55" s="90"/>
      <c r="E55" s="91"/>
      <c r="F55" s="92"/>
      <c r="G55" s="92"/>
      <c r="H55" s="92"/>
      <c r="I55" s="92"/>
      <c r="J55" s="92"/>
      <c r="K55" s="92"/>
      <c r="L55" s="92"/>
    </row>
    <row r="56" spans="1:12" ht="15.75" thickBot="1" x14ac:dyDescent="0.3">
      <c r="A56" s="16"/>
      <c r="B56" s="55" t="s">
        <v>60</v>
      </c>
      <c r="C56" s="17"/>
      <c r="D56" s="17"/>
      <c r="E56" s="18"/>
      <c r="F56" s="17"/>
      <c r="G56" s="17"/>
      <c r="H56" s="17"/>
      <c r="I56" s="17"/>
      <c r="J56" s="17"/>
      <c r="K56" s="17"/>
      <c r="L56" s="19"/>
    </row>
    <row r="57" spans="1:12" ht="16.5" thickBot="1" x14ac:dyDescent="0.3">
      <c r="A57" s="56" t="s">
        <v>61</v>
      </c>
      <c r="B57" s="57" t="s">
        <v>62</v>
      </c>
      <c r="C57" s="57" t="s">
        <v>17</v>
      </c>
      <c r="D57" s="122" t="s">
        <v>92</v>
      </c>
      <c r="E57" s="58" t="s">
        <v>18</v>
      </c>
      <c r="F57" s="59">
        <v>70000</v>
      </c>
      <c r="G57" s="59">
        <f>+F57*2.87%</f>
        <v>2009</v>
      </c>
      <c r="H57" s="59">
        <f>+F57*3.04%</f>
        <v>2128</v>
      </c>
      <c r="I57" s="81">
        <v>5368.48</v>
      </c>
      <c r="J57" s="59">
        <v>1315.83</v>
      </c>
      <c r="K57" s="78">
        <f>+G57+H57+I57+J57</f>
        <v>10821.31</v>
      </c>
      <c r="L57" s="79">
        <f>+F57-K57</f>
        <v>59178.69</v>
      </c>
    </row>
    <row r="58" spans="1:12" ht="15.75" thickBot="1" x14ac:dyDescent="0.3">
      <c r="A58" s="26"/>
      <c r="B58" s="27"/>
      <c r="C58" s="27">
        <f>+COUNTA(C56:C57)</f>
        <v>1</v>
      </c>
      <c r="D58" s="27"/>
      <c r="E58" s="28"/>
      <c r="F58" s="29">
        <f>+F57</f>
        <v>70000</v>
      </c>
      <c r="G58" s="29">
        <f t="shared" ref="G58:L58" si="9">SUM(G57)</f>
        <v>2009</v>
      </c>
      <c r="H58" s="29">
        <f t="shared" si="9"/>
        <v>2128</v>
      </c>
      <c r="I58" s="29">
        <f t="shared" si="9"/>
        <v>5368.48</v>
      </c>
      <c r="J58" s="29">
        <f t="shared" si="9"/>
        <v>1315.83</v>
      </c>
      <c r="K58" s="29">
        <f t="shared" si="9"/>
        <v>10821.31</v>
      </c>
      <c r="L58" s="30">
        <f t="shared" si="9"/>
        <v>59178.69</v>
      </c>
    </row>
    <row r="59" spans="1:12" ht="15.75" thickBot="1" x14ac:dyDescent="0.3">
      <c r="B59" s="82"/>
      <c r="C59" s="82"/>
      <c r="D59" s="82"/>
      <c r="E59" s="94"/>
      <c r="F59" s="95"/>
      <c r="G59" s="95"/>
      <c r="H59" s="95"/>
      <c r="I59" s="95"/>
      <c r="J59" s="95"/>
      <c r="K59" s="95"/>
      <c r="L59" s="95"/>
    </row>
    <row r="60" spans="1:12" ht="15.75" thickBot="1" x14ac:dyDescent="0.3">
      <c r="A60" s="16"/>
      <c r="B60" s="16" t="s">
        <v>63</v>
      </c>
      <c r="C60" s="17"/>
      <c r="D60" s="17"/>
      <c r="E60" s="18"/>
      <c r="F60" s="17"/>
      <c r="G60" s="17"/>
      <c r="H60" s="17"/>
      <c r="I60" s="17"/>
      <c r="J60" s="17"/>
      <c r="K60" s="17"/>
      <c r="L60" s="19"/>
    </row>
    <row r="61" spans="1:12" ht="15.75" x14ac:dyDescent="0.25">
      <c r="A61" s="61" t="s">
        <v>64</v>
      </c>
      <c r="B61" s="62" t="s">
        <v>65</v>
      </c>
      <c r="C61" s="62" t="s">
        <v>87</v>
      </c>
      <c r="D61" s="130" t="s">
        <v>92</v>
      </c>
      <c r="E61" s="96" t="s">
        <v>18</v>
      </c>
      <c r="F61" s="63">
        <v>50000</v>
      </c>
      <c r="G61" s="24">
        <f>+F61*2.87%</f>
        <v>1435</v>
      </c>
      <c r="H61" s="24">
        <f>+F61*3.04%</f>
        <v>1520</v>
      </c>
      <c r="I61" s="63">
        <v>1854</v>
      </c>
      <c r="J61" s="24">
        <v>25</v>
      </c>
      <c r="K61" s="65">
        <f>+G61+H61+I61+J61</f>
        <v>4834</v>
      </c>
      <c r="L61" s="66">
        <f>+F61-K61</f>
        <v>45166</v>
      </c>
    </row>
    <row r="62" spans="1:12" ht="16.5" thickBot="1" x14ac:dyDescent="0.3">
      <c r="A62" s="97" t="s">
        <v>66</v>
      </c>
      <c r="B62" s="39" t="s">
        <v>67</v>
      </c>
      <c r="C62" s="39" t="s">
        <v>89</v>
      </c>
      <c r="D62" s="128" t="s">
        <v>92</v>
      </c>
      <c r="E62" s="77" t="s">
        <v>22</v>
      </c>
      <c r="F62" s="42">
        <v>40000</v>
      </c>
      <c r="G62" s="42">
        <f>+F62*2.87%</f>
        <v>1148</v>
      </c>
      <c r="H62" s="42">
        <f>+F62*3.04%</f>
        <v>1216</v>
      </c>
      <c r="I62" s="64">
        <v>0</v>
      </c>
      <c r="J62" s="42">
        <v>25</v>
      </c>
      <c r="K62" s="75">
        <v>2831.65</v>
      </c>
      <c r="L62" s="76">
        <f>+F62-K62</f>
        <v>37168.35</v>
      </c>
    </row>
    <row r="63" spans="1:12" ht="15.75" thickBot="1" x14ac:dyDescent="0.3">
      <c r="A63" s="26"/>
      <c r="B63" s="27"/>
      <c r="C63" s="27">
        <f>+COUNTA(C61:C62)</f>
        <v>2</v>
      </c>
      <c r="D63" s="27"/>
      <c r="E63" s="28"/>
      <c r="F63" s="29">
        <f t="shared" ref="F63:L63" si="10">SUM(F61:F62)</f>
        <v>90000</v>
      </c>
      <c r="G63" s="29">
        <f t="shared" si="10"/>
        <v>2583</v>
      </c>
      <c r="H63" s="29">
        <f t="shared" si="10"/>
        <v>2736</v>
      </c>
      <c r="I63" s="29">
        <f t="shared" si="10"/>
        <v>1854</v>
      </c>
      <c r="J63" s="29">
        <f t="shared" si="10"/>
        <v>50</v>
      </c>
      <c r="K63" s="29">
        <f t="shared" si="10"/>
        <v>7665.65</v>
      </c>
      <c r="L63" s="30">
        <f t="shared" si="10"/>
        <v>82334.350000000006</v>
      </c>
    </row>
    <row r="64" spans="1:12" ht="15.75" thickBot="1" x14ac:dyDescent="0.3">
      <c r="A64" s="98"/>
      <c r="B64" s="99"/>
      <c r="C64" s="98"/>
      <c r="D64" s="98"/>
      <c r="E64" s="100"/>
      <c r="F64" s="101"/>
      <c r="G64" s="101"/>
      <c r="H64" s="101"/>
      <c r="I64" s="101"/>
      <c r="J64" s="101"/>
      <c r="K64" s="101"/>
      <c r="L64" s="101"/>
    </row>
    <row r="65" spans="1:12" ht="15.75" thickBot="1" x14ac:dyDescent="0.3">
      <c r="A65" s="16"/>
      <c r="B65" s="55" t="s">
        <v>68</v>
      </c>
      <c r="C65" s="17"/>
      <c r="D65" s="17"/>
      <c r="E65" s="18"/>
      <c r="F65" s="17"/>
      <c r="G65" s="17"/>
      <c r="H65" s="17"/>
      <c r="I65" s="17"/>
      <c r="J65" s="17"/>
      <c r="K65" s="17"/>
      <c r="L65" s="19"/>
    </row>
    <row r="66" spans="1:12" ht="16.5" thickBot="1" x14ac:dyDescent="0.3">
      <c r="A66" s="56" t="s">
        <v>69</v>
      </c>
      <c r="B66" s="57" t="s">
        <v>70</v>
      </c>
      <c r="C66" s="57" t="s">
        <v>71</v>
      </c>
      <c r="D66" s="122" t="s">
        <v>92</v>
      </c>
      <c r="E66" s="58" t="s">
        <v>22</v>
      </c>
      <c r="F66" s="59">
        <v>45000</v>
      </c>
      <c r="G66" s="59">
        <f>+F66*2.87%</f>
        <v>1291.5</v>
      </c>
      <c r="H66" s="59">
        <f>+F66*3.04%</f>
        <v>1368</v>
      </c>
      <c r="I66" s="81">
        <v>1148.33</v>
      </c>
      <c r="J66" s="59">
        <v>25</v>
      </c>
      <c r="K66" s="78">
        <f>+G66+H66+I66+J66</f>
        <v>3832.83</v>
      </c>
      <c r="L66" s="79">
        <f>+F66-K66</f>
        <v>41167.17</v>
      </c>
    </row>
    <row r="67" spans="1:12" ht="15.75" thickBot="1" x14ac:dyDescent="0.3">
      <c r="A67" s="26"/>
      <c r="B67" s="27"/>
      <c r="C67" s="27">
        <f>+COUNTA(C65:C66)</f>
        <v>1</v>
      </c>
      <c r="D67" s="27"/>
      <c r="E67" s="28"/>
      <c r="F67" s="29">
        <f>+F66</f>
        <v>45000</v>
      </c>
      <c r="G67" s="29">
        <f>+G66</f>
        <v>1291.5</v>
      </c>
      <c r="H67" s="29">
        <f>SUM(H66)</f>
        <v>1368</v>
      </c>
      <c r="I67" s="29">
        <f>+I66</f>
        <v>1148.33</v>
      </c>
      <c r="J67" s="29">
        <f>SUM(J66)</f>
        <v>25</v>
      </c>
      <c r="K67" s="29">
        <f>SUM(K66)</f>
        <v>3832.83</v>
      </c>
      <c r="L67" s="30">
        <f>SUM(L66)</f>
        <v>41167.17</v>
      </c>
    </row>
    <row r="68" spans="1:12" ht="15.75" thickBot="1" x14ac:dyDescent="0.3">
      <c r="A68" s="90"/>
      <c r="B68" s="90"/>
      <c r="C68" s="90"/>
      <c r="D68" s="90"/>
      <c r="E68" s="91"/>
      <c r="F68" s="92"/>
      <c r="G68" s="92"/>
      <c r="H68" s="92"/>
      <c r="I68" s="92"/>
      <c r="J68" s="92"/>
      <c r="K68" s="92"/>
      <c r="L68" s="92"/>
    </row>
    <row r="69" spans="1:12" ht="15.75" thickBot="1" x14ac:dyDescent="0.3">
      <c r="A69" s="16"/>
      <c r="B69" s="55" t="s">
        <v>72</v>
      </c>
      <c r="C69" s="17"/>
      <c r="D69" s="17"/>
      <c r="E69" s="18"/>
      <c r="F69" s="17"/>
      <c r="G69" s="17"/>
      <c r="H69" s="17"/>
      <c r="I69" s="17"/>
      <c r="J69" s="17"/>
      <c r="K69" s="17"/>
      <c r="L69" s="19"/>
    </row>
    <row r="70" spans="1:12" ht="16.5" thickBot="1" x14ac:dyDescent="0.3">
      <c r="A70" s="56" t="s">
        <v>73</v>
      </c>
      <c r="B70" s="57" t="s">
        <v>74</v>
      </c>
      <c r="C70" s="57" t="s">
        <v>91</v>
      </c>
      <c r="D70" s="122" t="s">
        <v>92</v>
      </c>
      <c r="E70" s="58" t="s">
        <v>22</v>
      </c>
      <c r="F70" s="59">
        <v>30000</v>
      </c>
      <c r="G70" s="59">
        <f>+F70*2.87%</f>
        <v>861</v>
      </c>
      <c r="H70" s="59">
        <f>+F70*3.04%</f>
        <v>912</v>
      </c>
      <c r="I70" s="81">
        <v>0</v>
      </c>
      <c r="J70" s="59">
        <v>225</v>
      </c>
      <c r="K70" s="78">
        <f>+G70+H70+I70+J70</f>
        <v>1998</v>
      </c>
      <c r="L70" s="79">
        <f>+F70-K70</f>
        <v>28002</v>
      </c>
    </row>
    <row r="71" spans="1:12" ht="15.75" thickBot="1" x14ac:dyDescent="0.3">
      <c r="A71" s="26"/>
      <c r="B71" s="27"/>
      <c r="C71" s="27">
        <f>+COUNTA(C69:C70)</f>
        <v>1</v>
      </c>
      <c r="D71" s="27"/>
      <c r="E71" s="28"/>
      <c r="F71" s="29">
        <f>+F70</f>
        <v>30000</v>
      </c>
      <c r="G71" s="29">
        <f>+G70</f>
        <v>861</v>
      </c>
      <c r="H71" s="29">
        <f>SUM(H70)</f>
        <v>912</v>
      </c>
      <c r="I71" s="29">
        <v>0</v>
      </c>
      <c r="J71" s="29">
        <f>SUM(J70)</f>
        <v>225</v>
      </c>
      <c r="K71" s="29">
        <f>SUM(K70)</f>
        <v>1998</v>
      </c>
      <c r="L71" s="30">
        <f>SUM(L70)</f>
        <v>28002</v>
      </c>
    </row>
    <row r="72" spans="1:12" ht="15.75" thickBot="1" x14ac:dyDescent="0.3">
      <c r="A72" s="67"/>
      <c r="B72" s="82"/>
      <c r="C72" s="82"/>
      <c r="D72" s="82"/>
      <c r="E72" s="94"/>
      <c r="F72" s="95"/>
      <c r="G72" s="95"/>
      <c r="H72" s="95"/>
      <c r="I72" s="95"/>
      <c r="J72" s="95"/>
      <c r="K72" s="95"/>
      <c r="L72" s="95"/>
    </row>
    <row r="73" spans="1:12" ht="15.75" thickBot="1" x14ac:dyDescent="0.3">
      <c r="A73" s="102"/>
      <c r="B73" s="102" t="s">
        <v>75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4"/>
    </row>
    <row r="74" spans="1:12" ht="15.75" x14ac:dyDescent="0.25">
      <c r="A74" s="61" t="s">
        <v>76</v>
      </c>
      <c r="B74" s="62" t="s">
        <v>77</v>
      </c>
      <c r="C74" s="62" t="s">
        <v>17</v>
      </c>
      <c r="D74" s="130" t="s">
        <v>92</v>
      </c>
      <c r="E74" s="22" t="s">
        <v>18</v>
      </c>
      <c r="F74" s="63">
        <v>100000</v>
      </c>
      <c r="G74" s="24">
        <f>+F74*2.87%</f>
        <v>2870</v>
      </c>
      <c r="H74" s="24">
        <f>+F74*3.04%</f>
        <v>3040</v>
      </c>
      <c r="I74" s="63">
        <v>12105.37</v>
      </c>
      <c r="J74" s="24">
        <v>1969.7</v>
      </c>
      <c r="K74" s="65">
        <f>+G74+H74+I74+J74</f>
        <v>19985.070000000003</v>
      </c>
      <c r="L74" s="66">
        <f>+F74-K74</f>
        <v>80014.929999999993</v>
      </c>
    </row>
    <row r="75" spans="1:12" ht="16.5" thickBot="1" x14ac:dyDescent="0.3">
      <c r="A75" s="105" t="s">
        <v>78</v>
      </c>
      <c r="B75" s="106" t="s">
        <v>79</v>
      </c>
      <c r="C75" s="111" t="s">
        <v>80</v>
      </c>
      <c r="D75" s="128" t="s">
        <v>92</v>
      </c>
      <c r="E75" s="107" t="s">
        <v>22</v>
      </c>
      <c r="F75" s="81">
        <v>50000</v>
      </c>
      <c r="G75" s="59">
        <f>+F75*2.87%</f>
        <v>1435</v>
      </c>
      <c r="H75" s="59">
        <f>+F75*3.04%</f>
        <v>1520</v>
      </c>
      <c r="I75" s="81">
        <v>1854</v>
      </c>
      <c r="J75" s="59">
        <v>125</v>
      </c>
      <c r="K75" s="78">
        <f>+G75+H75+I75+J75</f>
        <v>4934</v>
      </c>
      <c r="L75" s="79">
        <f>+F75-K75</f>
        <v>45066</v>
      </c>
    </row>
    <row r="76" spans="1:12" ht="15.75" thickBot="1" x14ac:dyDescent="0.3">
      <c r="A76" s="26"/>
      <c r="B76" s="27"/>
      <c r="C76" s="27">
        <f>+COUNTA(C74:C75)</f>
        <v>2</v>
      </c>
      <c r="D76" s="27"/>
      <c r="E76" s="28"/>
      <c r="F76" s="29">
        <f t="shared" ref="F76:L76" si="11">SUM(F74:F75)</f>
        <v>150000</v>
      </c>
      <c r="G76" s="29">
        <f t="shared" si="11"/>
        <v>4305</v>
      </c>
      <c r="H76" s="29">
        <f t="shared" si="11"/>
        <v>4560</v>
      </c>
      <c r="I76" s="29">
        <f t="shared" si="11"/>
        <v>13959.37</v>
      </c>
      <c r="J76" s="29">
        <f t="shared" si="11"/>
        <v>2094.6999999999998</v>
      </c>
      <c r="K76" s="29">
        <f t="shared" si="11"/>
        <v>24919.070000000003</v>
      </c>
      <c r="L76" s="30">
        <f t="shared" si="11"/>
        <v>125080.93</v>
      </c>
    </row>
    <row r="77" spans="1:12" ht="15.75" thickBot="1" x14ac:dyDescent="0.3">
      <c r="B77" s="90"/>
      <c r="C77" s="90"/>
      <c r="D77" s="90"/>
      <c r="E77" s="91"/>
      <c r="F77" s="92"/>
      <c r="G77" s="92"/>
      <c r="H77" s="92"/>
      <c r="I77" s="92"/>
      <c r="J77" s="92"/>
      <c r="K77" s="92"/>
      <c r="L77" s="92"/>
    </row>
    <row r="78" spans="1:12" ht="15.75" thickBot="1" x14ac:dyDescent="0.3">
      <c r="A78" s="16"/>
      <c r="B78" s="16" t="s">
        <v>81</v>
      </c>
      <c r="C78" s="17"/>
      <c r="D78" s="17"/>
      <c r="E78" s="18"/>
      <c r="F78" s="17"/>
      <c r="G78" s="17"/>
      <c r="H78" s="17"/>
      <c r="I78" s="17"/>
      <c r="J78" s="17"/>
      <c r="K78" s="17"/>
      <c r="L78" s="19"/>
    </row>
    <row r="79" spans="1:12" ht="15.75" x14ac:dyDescent="0.25">
      <c r="A79" s="108" t="s">
        <v>82</v>
      </c>
      <c r="B79" s="21" t="s">
        <v>83</v>
      </c>
      <c r="C79" s="21" t="s">
        <v>17</v>
      </c>
      <c r="D79" s="130" t="s">
        <v>92</v>
      </c>
      <c r="E79" s="109" t="s">
        <v>22</v>
      </c>
      <c r="F79" s="24">
        <v>35000</v>
      </c>
      <c r="G79" s="42">
        <f>+F79*2.87%</f>
        <v>1004.5</v>
      </c>
      <c r="H79" s="42">
        <f>+F79*3.04%</f>
        <v>1064</v>
      </c>
      <c r="I79" s="64">
        <v>0</v>
      </c>
      <c r="J79" s="42">
        <v>25</v>
      </c>
      <c r="K79" s="75">
        <f>+G79+H79+I79+J79</f>
        <v>2093.5</v>
      </c>
      <c r="L79" s="76">
        <f>+F79-K79</f>
        <v>32906.5</v>
      </c>
    </row>
    <row r="80" spans="1:12" ht="16.5" thickBot="1" x14ac:dyDescent="0.3">
      <c r="A80" s="97" t="s">
        <v>84</v>
      </c>
      <c r="B80" s="39" t="s">
        <v>85</v>
      </c>
      <c r="C80" s="39" t="s">
        <v>17</v>
      </c>
      <c r="D80" s="128" t="s">
        <v>92</v>
      </c>
      <c r="E80" s="77" t="s">
        <v>18</v>
      </c>
      <c r="F80" s="42">
        <v>35000</v>
      </c>
      <c r="G80" s="42">
        <f>+F80*2.87%</f>
        <v>1004.5</v>
      </c>
      <c r="H80" s="42">
        <f>+F80*3.04%</f>
        <v>1064</v>
      </c>
      <c r="I80" s="64">
        <v>0</v>
      </c>
      <c r="J80" s="42">
        <v>25</v>
      </c>
      <c r="K80" s="75">
        <f>+G80+H80+I80+J80</f>
        <v>2093.5</v>
      </c>
      <c r="L80" s="76">
        <f>+F80-K80</f>
        <v>32906.5</v>
      </c>
    </row>
    <row r="81" spans="1:12" ht="15.75" thickBot="1" x14ac:dyDescent="0.3">
      <c r="A81" s="26"/>
      <c r="B81" s="27"/>
      <c r="C81" s="27">
        <f>+COUNTA(C79:C80)</f>
        <v>2</v>
      </c>
      <c r="D81" s="27"/>
      <c r="E81" s="28"/>
      <c r="F81" s="29">
        <f>SUM(F79:F80)</f>
        <v>70000</v>
      </c>
      <c r="G81" s="29">
        <f t="shared" ref="G81:L81" si="12">SUM(G79:G80)</f>
        <v>2009</v>
      </c>
      <c r="H81" s="29">
        <f t="shared" si="12"/>
        <v>2128</v>
      </c>
      <c r="I81" s="29">
        <f t="shared" si="12"/>
        <v>0</v>
      </c>
      <c r="J81" s="29">
        <f t="shared" si="12"/>
        <v>50</v>
      </c>
      <c r="K81" s="29">
        <f t="shared" si="12"/>
        <v>4187</v>
      </c>
      <c r="L81" s="30">
        <f t="shared" si="12"/>
        <v>65813</v>
      </c>
    </row>
  </sheetData>
  <mergeCells count="4">
    <mergeCell ref="A1:L1"/>
    <mergeCell ref="A2:L2"/>
    <mergeCell ref="A3:L3"/>
    <mergeCell ref="G8:H8"/>
  </mergeCells>
  <pageMargins left="0.70866141732283472" right="0.70866141732283472" top="0.74803149606299213" bottom="0.74803149606299213" header="0.31496062992125984" footer="0.31496062992125984"/>
  <pageSetup paperSize="12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CARACTER TEMP. OCT. 2024</vt:lpstr>
      <vt:lpstr>'CARACTER TEMP. OCT.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2024-10-30T18:59:25Z</cp:lastPrinted>
  <dcterms:created xsi:type="dcterms:W3CDTF">2015-06-05T18:17:20Z</dcterms:created>
  <dcterms:modified xsi:type="dcterms:W3CDTF">2024-10-30T19:09:54Z</dcterms:modified>
</cp:coreProperties>
</file>