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MAYO 2024\"/>
    </mc:Choice>
  </mc:AlternateContent>
  <xr:revisionPtr revIDLastSave="0" documentId="13_ncr:1_{DE675491-E382-42E8-8B0F-3751CBA83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 MAYO 2024" sheetId="1" r:id="rId1"/>
  </sheets>
  <definedNames>
    <definedName name="_xlnm.Print_Titles" localSheetId="0">'FIJO MAYO 2024'!$8:$9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4" i="1" l="1"/>
  <c r="C236" i="1"/>
  <c r="C83" i="1"/>
  <c r="J311" i="1"/>
  <c r="I311" i="1"/>
  <c r="F311" i="1"/>
  <c r="C311" i="1"/>
  <c r="H298" i="1"/>
  <c r="G298" i="1"/>
  <c r="K298" i="1" l="1"/>
  <c r="L298" i="1" l="1"/>
  <c r="C283" i="1" l="1"/>
  <c r="C224" i="1"/>
  <c r="C265" i="1"/>
  <c r="C214" i="1"/>
  <c r="J322" i="1" l="1"/>
  <c r="I322" i="1"/>
  <c r="F322" i="1"/>
  <c r="C322" i="1"/>
  <c r="H321" i="1"/>
  <c r="G321" i="1"/>
  <c r="H320" i="1"/>
  <c r="G320" i="1"/>
  <c r="H319" i="1"/>
  <c r="G319" i="1"/>
  <c r="H318" i="1"/>
  <c r="G318" i="1"/>
  <c r="J315" i="1"/>
  <c r="I315" i="1"/>
  <c r="F315" i="1"/>
  <c r="C315" i="1"/>
  <c r="H314" i="1"/>
  <c r="H315" i="1" s="1"/>
  <c r="G314" i="1"/>
  <c r="G315" i="1" s="1"/>
  <c r="H310" i="1"/>
  <c r="G310" i="1"/>
  <c r="H309" i="1"/>
  <c r="G309" i="1"/>
  <c r="H308" i="1"/>
  <c r="G308" i="1"/>
  <c r="H307" i="1"/>
  <c r="G307" i="1"/>
  <c r="H306" i="1"/>
  <c r="G306" i="1"/>
  <c r="L305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J292" i="1"/>
  <c r="I292" i="1"/>
  <c r="F292" i="1"/>
  <c r="C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J283" i="1"/>
  <c r="I283" i="1"/>
  <c r="F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J272" i="1"/>
  <c r="I272" i="1"/>
  <c r="F272" i="1"/>
  <c r="C272" i="1"/>
  <c r="H271" i="1"/>
  <c r="G271" i="1"/>
  <c r="H270" i="1"/>
  <c r="G270" i="1"/>
  <c r="H269" i="1"/>
  <c r="G269" i="1"/>
  <c r="H268" i="1"/>
  <c r="G268" i="1"/>
  <c r="J265" i="1"/>
  <c r="I265" i="1"/>
  <c r="F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J254" i="1"/>
  <c r="I254" i="1"/>
  <c r="F254" i="1"/>
  <c r="H253" i="1"/>
  <c r="G253" i="1"/>
  <c r="H252" i="1"/>
  <c r="G252" i="1"/>
  <c r="H251" i="1"/>
  <c r="G251" i="1"/>
  <c r="H250" i="1"/>
  <c r="G250" i="1"/>
  <c r="H249" i="1"/>
  <c r="G249" i="1"/>
  <c r="J236" i="1"/>
  <c r="I236" i="1"/>
  <c r="F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J224" i="1"/>
  <c r="I224" i="1"/>
  <c r="F224" i="1"/>
  <c r="H223" i="1"/>
  <c r="G223" i="1"/>
  <c r="H222" i="1"/>
  <c r="G222" i="1"/>
  <c r="H221" i="1"/>
  <c r="G221" i="1"/>
  <c r="J218" i="1"/>
  <c r="I218" i="1"/>
  <c r="F218" i="1"/>
  <c r="C218" i="1"/>
  <c r="H217" i="1"/>
  <c r="H218" i="1" s="1"/>
  <c r="G217" i="1"/>
  <c r="J214" i="1"/>
  <c r="I214" i="1"/>
  <c r="F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J204" i="1"/>
  <c r="I204" i="1"/>
  <c r="F204" i="1"/>
  <c r="C204" i="1"/>
  <c r="H203" i="1"/>
  <c r="G203" i="1"/>
  <c r="H202" i="1"/>
  <c r="G202" i="1"/>
  <c r="H201" i="1"/>
  <c r="G201" i="1"/>
  <c r="J190" i="1"/>
  <c r="I190" i="1"/>
  <c r="F190" i="1"/>
  <c r="C190" i="1"/>
  <c r="H189" i="1"/>
  <c r="G189" i="1"/>
  <c r="H188" i="1"/>
  <c r="G188" i="1"/>
  <c r="H187" i="1"/>
  <c r="G187" i="1"/>
  <c r="H186" i="1"/>
  <c r="G186" i="1"/>
  <c r="H185" i="1"/>
  <c r="G185" i="1"/>
  <c r="J182" i="1"/>
  <c r="I182" i="1"/>
  <c r="F182" i="1"/>
  <c r="C182" i="1"/>
  <c r="H181" i="1"/>
  <c r="H182" i="1" s="1"/>
  <c r="G181" i="1"/>
  <c r="J178" i="1"/>
  <c r="I178" i="1"/>
  <c r="F178" i="1"/>
  <c r="C178" i="1"/>
  <c r="H177" i="1"/>
  <c r="G177" i="1"/>
  <c r="H176" i="1"/>
  <c r="G176" i="1"/>
  <c r="H175" i="1"/>
  <c r="G175" i="1"/>
  <c r="J172" i="1"/>
  <c r="I172" i="1"/>
  <c r="F172" i="1"/>
  <c r="C172" i="1"/>
  <c r="H171" i="1"/>
  <c r="G171" i="1"/>
  <c r="G172" i="1" s="1"/>
  <c r="J168" i="1"/>
  <c r="I168" i="1"/>
  <c r="F168" i="1"/>
  <c r="C168" i="1"/>
  <c r="H167" i="1"/>
  <c r="G167" i="1"/>
  <c r="H166" i="1"/>
  <c r="G166" i="1"/>
  <c r="J163" i="1"/>
  <c r="I163" i="1"/>
  <c r="F163" i="1"/>
  <c r="C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J154" i="1"/>
  <c r="F154" i="1"/>
  <c r="C154" i="1"/>
  <c r="H153" i="1"/>
  <c r="G153" i="1"/>
  <c r="H152" i="1"/>
  <c r="G152" i="1"/>
  <c r="J137" i="1"/>
  <c r="I137" i="1"/>
  <c r="F137" i="1"/>
  <c r="C137" i="1"/>
  <c r="H136" i="1"/>
  <c r="G136" i="1"/>
  <c r="H135" i="1"/>
  <c r="G135" i="1"/>
  <c r="H134" i="1"/>
  <c r="G134" i="1"/>
  <c r="H133" i="1"/>
  <c r="G133" i="1"/>
  <c r="J130" i="1"/>
  <c r="I130" i="1"/>
  <c r="F130" i="1"/>
  <c r="C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K124" i="1" s="1"/>
  <c r="L124" i="1" s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J103" i="1"/>
  <c r="I103" i="1"/>
  <c r="F103" i="1"/>
  <c r="C103" i="1"/>
  <c r="H102" i="1"/>
  <c r="H103" i="1" s="1"/>
  <c r="G102" i="1"/>
  <c r="G103" i="1" s="1"/>
  <c r="J94" i="1"/>
  <c r="I94" i="1"/>
  <c r="F94" i="1"/>
  <c r="C94" i="1"/>
  <c r="H93" i="1"/>
  <c r="G93" i="1"/>
  <c r="H92" i="1"/>
  <c r="G92" i="1"/>
  <c r="H91" i="1"/>
  <c r="G91" i="1"/>
  <c r="J88" i="1"/>
  <c r="I88" i="1"/>
  <c r="F88" i="1"/>
  <c r="C88" i="1"/>
  <c r="H87" i="1"/>
  <c r="G87" i="1"/>
  <c r="H86" i="1"/>
  <c r="G86" i="1"/>
  <c r="J83" i="1"/>
  <c r="I83" i="1"/>
  <c r="F83" i="1"/>
  <c r="H82" i="1"/>
  <c r="G82" i="1"/>
  <c r="H81" i="1"/>
  <c r="G81" i="1"/>
  <c r="H80" i="1"/>
  <c r="G80" i="1"/>
  <c r="K78" i="1"/>
  <c r="H77" i="1"/>
  <c r="G77" i="1"/>
  <c r="K77" i="1" s="1"/>
  <c r="L77" i="1" s="1"/>
  <c r="H79" i="1"/>
  <c r="G79" i="1"/>
  <c r="J74" i="1"/>
  <c r="I74" i="1"/>
  <c r="F74" i="1"/>
  <c r="C74" i="1"/>
  <c r="H73" i="1"/>
  <c r="H74" i="1" s="1"/>
  <c r="G73" i="1"/>
  <c r="G74" i="1" s="1"/>
  <c r="J70" i="1"/>
  <c r="I70" i="1"/>
  <c r="F70" i="1"/>
  <c r="C70" i="1"/>
  <c r="H69" i="1"/>
  <c r="G69" i="1"/>
  <c r="H68" i="1"/>
  <c r="G68" i="1"/>
  <c r="H67" i="1"/>
  <c r="G67" i="1"/>
  <c r="H66" i="1"/>
  <c r="G66" i="1"/>
  <c r="J63" i="1"/>
  <c r="I63" i="1"/>
  <c r="F63" i="1"/>
  <c r="C63" i="1"/>
  <c r="H62" i="1"/>
  <c r="G62" i="1"/>
  <c r="H61" i="1"/>
  <c r="G61" i="1"/>
  <c r="H60" i="1"/>
  <c r="G60" i="1"/>
  <c r="H59" i="1"/>
  <c r="G59" i="1"/>
  <c r="H58" i="1"/>
  <c r="G58" i="1"/>
  <c r="H57" i="1"/>
  <c r="G57" i="1"/>
  <c r="J54" i="1"/>
  <c r="I54" i="1"/>
  <c r="F54" i="1"/>
  <c r="C54" i="1"/>
  <c r="H53" i="1"/>
  <c r="H54" i="1" s="1"/>
  <c r="G53" i="1"/>
  <c r="J42" i="1"/>
  <c r="I42" i="1"/>
  <c r="F42" i="1"/>
  <c r="C42" i="1"/>
  <c r="H41" i="1"/>
  <c r="G41" i="1"/>
  <c r="K41" i="1" s="1"/>
  <c r="L41" i="1" s="1"/>
  <c r="H40" i="1"/>
  <c r="G40" i="1"/>
  <c r="K39" i="1"/>
  <c r="L39" i="1" s="1"/>
  <c r="J36" i="1"/>
  <c r="I36" i="1"/>
  <c r="F36" i="1"/>
  <c r="C36" i="1"/>
  <c r="H35" i="1"/>
  <c r="G35" i="1"/>
  <c r="H34" i="1"/>
  <c r="G34" i="1"/>
  <c r="J31" i="1"/>
  <c r="I31" i="1"/>
  <c r="F31" i="1"/>
  <c r="C31" i="1"/>
  <c r="H30" i="1"/>
  <c r="H31" i="1" s="1"/>
  <c r="G30" i="1"/>
  <c r="J27" i="1"/>
  <c r="I27" i="1"/>
  <c r="F27" i="1"/>
  <c r="C27" i="1"/>
  <c r="H26" i="1"/>
  <c r="G26" i="1"/>
  <c r="H25" i="1"/>
  <c r="G25" i="1"/>
  <c r="H24" i="1"/>
  <c r="G24" i="1"/>
  <c r="J21" i="1"/>
  <c r="I21" i="1"/>
  <c r="F21" i="1"/>
  <c r="C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G11" i="1"/>
  <c r="G311" i="1" l="1"/>
  <c r="K309" i="1"/>
  <c r="L309" i="1" s="1"/>
  <c r="K221" i="1"/>
  <c r="L221" i="1" s="1"/>
  <c r="K291" i="1"/>
  <c r="L291" i="1" s="1"/>
  <c r="H311" i="1"/>
  <c r="K277" i="1"/>
  <c r="K302" i="1"/>
  <c r="H292" i="1"/>
  <c r="K58" i="1"/>
  <c r="L58" i="1" s="1"/>
  <c r="K60" i="1"/>
  <c r="L60" i="1" s="1"/>
  <c r="K62" i="1"/>
  <c r="K67" i="1"/>
  <c r="L67" i="1" s="1"/>
  <c r="K69" i="1"/>
  <c r="K319" i="1"/>
  <c r="L319" i="1" s="1"/>
  <c r="K320" i="1"/>
  <c r="H204" i="1"/>
  <c r="K177" i="1"/>
  <c r="K187" i="1"/>
  <c r="L187" i="1" s="1"/>
  <c r="K189" i="1"/>
  <c r="L189" i="1" s="1"/>
  <c r="K202" i="1"/>
  <c r="K229" i="1"/>
  <c r="K276" i="1"/>
  <c r="K278" i="1"/>
  <c r="K280" i="1"/>
  <c r="K282" i="1"/>
  <c r="K303" i="1"/>
  <c r="K176" i="1"/>
  <c r="K210" i="1"/>
  <c r="H322" i="1"/>
  <c r="K108" i="1"/>
  <c r="L108" i="1" s="1"/>
  <c r="K110" i="1"/>
  <c r="L110" i="1" s="1"/>
  <c r="K114" i="1"/>
  <c r="L114" i="1" s="1"/>
  <c r="K116" i="1"/>
  <c r="L116" i="1" s="1"/>
  <c r="K208" i="1"/>
  <c r="L208" i="1" s="1"/>
  <c r="K12" i="1"/>
  <c r="L12" i="1" s="1"/>
  <c r="K25" i="1"/>
  <c r="L25" i="1" s="1"/>
  <c r="K35" i="1"/>
  <c r="L35" i="1" s="1"/>
  <c r="H42" i="1"/>
  <c r="K80" i="1"/>
  <c r="L80" i="1" s="1"/>
  <c r="K82" i="1"/>
  <c r="L82" i="1" s="1"/>
  <c r="K92" i="1"/>
  <c r="L92" i="1" s="1"/>
  <c r="K107" i="1"/>
  <c r="L107" i="1" s="1"/>
  <c r="K115" i="1"/>
  <c r="L115" i="1" s="1"/>
  <c r="K119" i="1"/>
  <c r="L119" i="1" s="1"/>
  <c r="K136" i="1"/>
  <c r="L136" i="1" s="1"/>
  <c r="K301" i="1"/>
  <c r="G137" i="1"/>
  <c r="G154" i="1"/>
  <c r="K13" i="1"/>
  <c r="L13" i="1" s="1"/>
  <c r="K15" i="1"/>
  <c r="L15" i="1" s="1"/>
  <c r="K19" i="1"/>
  <c r="L19" i="1" s="1"/>
  <c r="K34" i="1"/>
  <c r="L34" i="1" s="1"/>
  <c r="K118" i="1"/>
  <c r="L118" i="1" s="1"/>
  <c r="K127" i="1"/>
  <c r="L127" i="1" s="1"/>
  <c r="H224" i="1"/>
  <c r="K228" i="1"/>
  <c r="K249" i="1"/>
  <c r="L249" i="1" s="1"/>
  <c r="K271" i="1"/>
  <c r="K79" i="1"/>
  <c r="L79" i="1" s="1"/>
  <c r="K129" i="1"/>
  <c r="L129" i="1" s="1"/>
  <c r="K134" i="1"/>
  <c r="L134" i="1" s="1"/>
  <c r="K109" i="1"/>
  <c r="L109" i="1" s="1"/>
  <c r="K111" i="1"/>
  <c r="L111" i="1" s="1"/>
  <c r="K113" i="1"/>
  <c r="L113" i="1" s="1"/>
  <c r="K120" i="1"/>
  <c r="L120" i="1" s="1"/>
  <c r="K153" i="1"/>
  <c r="L153" i="1" s="1"/>
  <c r="K167" i="1"/>
  <c r="L167" i="1" s="1"/>
  <c r="H272" i="1"/>
  <c r="K270" i="1"/>
  <c r="K287" i="1"/>
  <c r="L287" i="1" s="1"/>
  <c r="H21" i="1"/>
  <c r="K14" i="1"/>
  <c r="L14" i="1" s="1"/>
  <c r="K16" i="1"/>
  <c r="L16" i="1" s="1"/>
  <c r="K18" i="1"/>
  <c r="L18" i="1" s="1"/>
  <c r="K20" i="1"/>
  <c r="L20" i="1" s="1"/>
  <c r="H27" i="1"/>
  <c r="H63" i="1"/>
  <c r="K81" i="1"/>
  <c r="L81" i="1" s="1"/>
  <c r="K93" i="1"/>
  <c r="K112" i="1"/>
  <c r="L112" i="1" s="1"/>
  <c r="K117" i="1"/>
  <c r="L117" i="1" s="1"/>
  <c r="K123" i="1"/>
  <c r="L123" i="1" s="1"/>
  <c r="K128" i="1"/>
  <c r="L128" i="1" s="1"/>
  <c r="K135" i="1"/>
  <c r="L135" i="1" s="1"/>
  <c r="G163" i="1"/>
  <c r="G168" i="1"/>
  <c r="K203" i="1"/>
  <c r="K213" i="1"/>
  <c r="L213" i="1" s="1"/>
  <c r="K230" i="1"/>
  <c r="K232" i="1"/>
  <c r="K253" i="1"/>
  <c r="K258" i="1"/>
  <c r="L258" i="1" s="1"/>
  <c r="K260" i="1"/>
  <c r="L260" i="1" s="1"/>
  <c r="K264" i="1"/>
  <c r="L264" i="1" s="1"/>
  <c r="H283" i="1"/>
  <c r="K279" i="1"/>
  <c r="H88" i="1"/>
  <c r="G214" i="1"/>
  <c r="K289" i="1"/>
  <c r="K91" i="1"/>
  <c r="L91" i="1" s="1"/>
  <c r="K122" i="1"/>
  <c r="L122" i="1" s="1"/>
  <c r="K125" i="1"/>
  <c r="L125" i="1" s="1"/>
  <c r="K158" i="1"/>
  <c r="L158" i="1" s="1"/>
  <c r="K160" i="1"/>
  <c r="L160" i="1" s="1"/>
  <c r="K162" i="1"/>
  <c r="L162" i="1" s="1"/>
  <c r="K212" i="1"/>
  <c r="L212" i="1" s="1"/>
  <c r="K231" i="1"/>
  <c r="K233" i="1"/>
  <c r="K235" i="1"/>
  <c r="K251" i="1"/>
  <c r="L251" i="1" s="1"/>
  <c r="G283" i="1"/>
  <c r="K288" i="1"/>
  <c r="L288" i="1" s="1"/>
  <c r="H83" i="1"/>
  <c r="G94" i="1"/>
  <c r="K281" i="1"/>
  <c r="K299" i="1"/>
  <c r="K321" i="1"/>
  <c r="L321" i="1" s="1"/>
  <c r="K73" i="1"/>
  <c r="K74" i="1" s="1"/>
  <c r="K17" i="1"/>
  <c r="L17" i="1" s="1"/>
  <c r="K26" i="1"/>
  <c r="L26" i="1" s="1"/>
  <c r="K59" i="1"/>
  <c r="L59" i="1" s="1"/>
  <c r="K61" i="1"/>
  <c r="L61" i="1" s="1"/>
  <c r="K121" i="1"/>
  <c r="L121" i="1" s="1"/>
  <c r="K126" i="1"/>
  <c r="L126" i="1" s="1"/>
  <c r="K159" i="1"/>
  <c r="L159" i="1" s="1"/>
  <c r="K161" i="1"/>
  <c r="L161" i="1" s="1"/>
  <c r="K209" i="1"/>
  <c r="K222" i="1"/>
  <c r="L222" i="1" s="1"/>
  <c r="G254" i="1"/>
  <c r="K250" i="1"/>
  <c r="L250" i="1" s="1"/>
  <c r="K252" i="1"/>
  <c r="K261" i="1"/>
  <c r="L261" i="1" s="1"/>
  <c r="K275" i="1"/>
  <c r="L275" i="1" s="1"/>
  <c r="L283" i="1" s="1"/>
  <c r="K310" i="1"/>
  <c r="L310" i="1" s="1"/>
  <c r="K318" i="1"/>
  <c r="L318" i="1" s="1"/>
  <c r="H172" i="1"/>
  <c r="K171" i="1"/>
  <c r="K269" i="1"/>
  <c r="G272" i="1"/>
  <c r="G21" i="1"/>
  <c r="G42" i="1"/>
  <c r="K40" i="1"/>
  <c r="L40" i="1" s="1"/>
  <c r="L42" i="1" s="1"/>
  <c r="H154" i="1"/>
  <c r="K152" i="1"/>
  <c r="K227" i="1"/>
  <c r="H236" i="1"/>
  <c r="G36" i="1"/>
  <c r="G54" i="1"/>
  <c r="K53" i="1"/>
  <c r="K157" i="1"/>
  <c r="H163" i="1"/>
  <c r="G224" i="1"/>
  <c r="K223" i="1"/>
  <c r="G27" i="1"/>
  <c r="K24" i="1"/>
  <c r="H130" i="1"/>
  <c r="G63" i="1"/>
  <c r="K57" i="1"/>
  <c r="K102" i="1"/>
  <c r="H190" i="1"/>
  <c r="G31" i="1"/>
  <c r="K66" i="1"/>
  <c r="G70" i="1"/>
  <c r="G88" i="1"/>
  <c r="K86" i="1"/>
  <c r="K106" i="1"/>
  <c r="G130" i="1"/>
  <c r="K166" i="1"/>
  <c r="H168" i="1"/>
  <c r="H178" i="1"/>
  <c r="K175" i="1"/>
  <c r="H214" i="1"/>
  <c r="K207" i="1"/>
  <c r="H70" i="1"/>
  <c r="H137" i="1"/>
  <c r="G190" i="1"/>
  <c r="K185" i="1"/>
  <c r="K201" i="1"/>
  <c r="G204" i="1"/>
  <c r="G236" i="1"/>
  <c r="H254" i="1"/>
  <c r="G265" i="1"/>
  <c r="K257" i="1"/>
  <c r="K306" i="1"/>
  <c r="L306" i="1" s="1"/>
  <c r="K11" i="1"/>
  <c r="H36" i="1"/>
  <c r="K68" i="1"/>
  <c r="L68" i="1" s="1"/>
  <c r="G83" i="1"/>
  <c r="K87" i="1"/>
  <c r="L87" i="1" s="1"/>
  <c r="K133" i="1"/>
  <c r="K188" i="1"/>
  <c r="L188" i="1" s="1"/>
  <c r="K217" i="1"/>
  <c r="G218" i="1"/>
  <c r="K234" i="1"/>
  <c r="H265" i="1"/>
  <c r="K262" i="1"/>
  <c r="L262" i="1" s="1"/>
  <c r="G292" i="1"/>
  <c r="K290" i="1"/>
  <c r="L290" i="1" s="1"/>
  <c r="K300" i="1"/>
  <c r="K308" i="1"/>
  <c r="L308" i="1" s="1"/>
  <c r="H94" i="1"/>
  <c r="G178" i="1"/>
  <c r="G182" i="1"/>
  <c r="K181" i="1"/>
  <c r="K186" i="1"/>
  <c r="L186" i="1" s="1"/>
  <c r="K211" i="1"/>
  <c r="K259" i="1"/>
  <c r="L259" i="1" s="1"/>
  <c r="K263" i="1"/>
  <c r="L263" i="1" s="1"/>
  <c r="K268" i="1"/>
  <c r="K286" i="1"/>
  <c r="K307" i="1"/>
  <c r="L307" i="1" s="1"/>
  <c r="G322" i="1"/>
  <c r="K314" i="1"/>
  <c r="L224" i="1" l="1"/>
  <c r="L299" i="1"/>
  <c r="L311" i="1" s="1"/>
  <c r="K311" i="1"/>
  <c r="L94" i="1"/>
  <c r="K83" i="1"/>
  <c r="L36" i="1"/>
  <c r="L322" i="1"/>
  <c r="L130" i="1"/>
  <c r="K94" i="1"/>
  <c r="L83" i="1"/>
  <c r="K224" i="1"/>
  <c r="K42" i="1"/>
  <c r="K130" i="1"/>
  <c r="L254" i="1"/>
  <c r="K36" i="1"/>
  <c r="L73" i="1"/>
  <c r="L74" i="1" s="1"/>
  <c r="K254" i="1"/>
  <c r="K322" i="1"/>
  <c r="K283" i="1"/>
  <c r="L133" i="1"/>
  <c r="L137" i="1" s="1"/>
  <c r="K137" i="1"/>
  <c r="L102" i="1"/>
  <c r="L103" i="1" s="1"/>
  <c r="K103" i="1"/>
  <c r="K236" i="1"/>
  <c r="L227" i="1"/>
  <c r="L236" i="1" s="1"/>
  <c r="K172" i="1"/>
  <c r="L171" i="1"/>
  <c r="L172" i="1" s="1"/>
  <c r="K265" i="1"/>
  <c r="L257" i="1"/>
  <c r="L265" i="1" s="1"/>
  <c r="K214" i="1"/>
  <c r="L207" i="1"/>
  <c r="L214" i="1" s="1"/>
  <c r="K27" i="1"/>
  <c r="L24" i="1"/>
  <c r="L27" i="1" s="1"/>
  <c r="K292" i="1"/>
  <c r="L286" i="1"/>
  <c r="L217" i="1"/>
  <c r="L218" i="1" s="1"/>
  <c r="K218" i="1"/>
  <c r="K21" i="1"/>
  <c r="L11" i="1"/>
  <c r="L21" i="1" s="1"/>
  <c r="K204" i="1"/>
  <c r="L201" i="1"/>
  <c r="L204" i="1" s="1"/>
  <c r="K168" i="1"/>
  <c r="L166" i="1"/>
  <c r="L168" i="1" s="1"/>
  <c r="K88" i="1"/>
  <c r="L86" i="1"/>
  <c r="L88" i="1" s="1"/>
  <c r="L30" i="1"/>
  <c r="L31" i="1" s="1"/>
  <c r="K31" i="1"/>
  <c r="K315" i="1"/>
  <c r="L314" i="1"/>
  <c r="L315" i="1" s="1"/>
  <c r="K182" i="1"/>
  <c r="L181" i="1"/>
  <c r="L182" i="1" s="1"/>
  <c r="L53" i="1"/>
  <c r="K54" i="1"/>
  <c r="L54" i="1" s="1"/>
  <c r="K63" i="1"/>
  <c r="L57" i="1"/>
  <c r="L63" i="1" s="1"/>
  <c r="L152" i="1"/>
  <c r="L154" i="1" s="1"/>
  <c r="K154" i="1"/>
  <c r="L268" i="1"/>
  <c r="L272" i="1" s="1"/>
  <c r="K272" i="1"/>
  <c r="K190" i="1"/>
  <c r="L185" i="1"/>
  <c r="L190" i="1" s="1"/>
  <c r="K178" i="1"/>
  <c r="L175" i="1"/>
  <c r="L178" i="1" s="1"/>
  <c r="L66" i="1"/>
  <c r="L70" i="1" s="1"/>
  <c r="K70" i="1"/>
  <c r="L157" i="1"/>
  <c r="L163" i="1" s="1"/>
  <c r="K163" i="1"/>
  <c r="I154" i="1"/>
</calcChain>
</file>

<file path=xl/sharedStrings.xml><?xml version="1.0" encoding="utf-8"?>
<sst xmlns="http://schemas.openxmlformats.org/spreadsheetml/2006/main" count="839" uniqueCount="424">
  <si>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</si>
  <si>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</si>
  <si>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</si>
  <si>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</si>
  <si>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</si>
  <si>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</si>
  <si>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</si>
  <si>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</si>
  <si>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</si>
  <si>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</si>
  <si>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</si>
  <si>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</si>
  <si>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</si>
  <si>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</si>
  <si>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</si>
  <si>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</si>
  <si>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</si>
  <si>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DIRECTOR  GENERAL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</si>
  <si>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</si>
  <si>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</si>
  <si>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</si>
  <si>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</si>
  <si>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</si>
  <si>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</si>
  <si>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</si>
  <si>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690</t>
  </si>
  <si>
    <t xml:space="preserve">MILTON SANTIAGO PEÑA DE LA CRUZ </t>
  </si>
  <si>
    <t xml:space="preserve">COORDINADOR DESPACHO </t>
  </si>
  <si>
    <t>205</t>
  </si>
  <si>
    <t xml:space="preserve">ROSAURA ALTAGRACIA BRITO MORILLO </t>
  </si>
  <si>
    <t xml:space="preserve">ASISTENTE </t>
  </si>
  <si>
    <t>F</t>
  </si>
  <si>
    <t>689</t>
  </si>
  <si>
    <t xml:space="preserve">JESSICA ROSABEL BELLIARD IÑIGUEZ 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</si>
  <si>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</si>
  <si>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</si>
  <si>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</si>
  <si>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</si>
  <si>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</si>
  <si>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</si>
  <si>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</si>
  <si>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</si>
  <si>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</si>
  <si>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</si>
  <si>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</si>
  <si>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</si>
  <si>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</si>
  <si>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</si>
  <si>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</si>
  <si>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</si>
  <si>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</si>
  <si>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</si>
  <si>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</si>
  <si>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</si>
  <si>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</si>
  <si>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</si>
  <si>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</si>
  <si>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</si>
  <si>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 xml:space="preserve">DEPARTAMENTO DE PLANIFICACIÓN Y DESARROLLO </t>
  </si>
  <si>
    <t>112</t>
  </si>
  <si>
    <t xml:space="preserve">MARÍA LUISA CABRERA </t>
  </si>
  <si>
    <t xml:space="preserve">OFICCINA DE ACCESO A LA INFORMACIÓN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</si>
  <si>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</si>
  <si>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</si>
  <si>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</si>
  <si>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</si>
  <si>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</si>
  <si>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752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</si>
  <si>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</si>
  <si>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</si>
  <si>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</si>
  <si>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</si>
  <si>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</si>
  <si>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</si>
  <si>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</si>
  <si>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</si>
  <si>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</si>
  <si>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</si>
  <si>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</si>
  <si>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 xml:space="preserve">LILIANA ELIZABETH LACEN LÓPEZ </t>
  </si>
  <si>
    <t xml:space="preserve">TÉCNICO DE RECURSOS HUMANOS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</si>
  <si>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</si>
  <si>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</si>
  <si>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</si>
  <si>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</si>
  <si>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</si>
  <si>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</si>
  <si>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</si>
  <si>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</si>
  <si>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</si>
  <si>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</si>
  <si>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</si>
  <si>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</si>
  <si>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</si>
  <si>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</si>
  <si>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</si>
  <si>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</si>
  <si>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</si>
  <si>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</si>
  <si>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</si>
  <si>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</si>
  <si>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</si>
  <si>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</si>
  <si>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</si>
  <si>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</si>
  <si>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</si>
  <si>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</si>
  <si>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</si>
  <si>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</si>
  <si>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</si>
  <si>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</si>
  <si>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</si>
  <si>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</si>
  <si>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</si>
  <si>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</si>
  <si>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</si>
  <si>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</si>
  <si>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</si>
  <si>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</si>
  <si>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</si>
  <si>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</si>
  <si>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</si>
  <si>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</si>
  <si>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</si>
  <si>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</si>
  <si>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</si>
  <si>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</si>
  <si>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</si>
  <si>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</si>
  <si>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>341</t>
  </si>
  <si>
    <t xml:space="preserve">JOSE MIGUEL JIMENEZ DÍAZ </t>
  </si>
  <si>
    <t xml:space="preserve">SUPERVISOR MANTENIMIENTO </t>
  </si>
  <si>
    <t>310</t>
  </si>
  <si>
    <t xml:space="preserve">YOVANNY NUÑEZ </t>
  </si>
  <si>
    <t xml:space="preserve">SUPERVISOR MAYORDOMIA </t>
  </si>
  <si>
    <t>695</t>
  </si>
  <si>
    <t xml:space="preserve">VIRGILIO REYES RODRÍGUEZ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</si>
  <si>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</si>
  <si>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</si>
  <si>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</si>
  <si>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</si>
  <si>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</si>
  <si>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</si>
  <si>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728</t>
  </si>
  <si>
    <t xml:space="preserve">VICTOR FRANCISCO RONDÓN DE LA CRUZ </t>
  </si>
  <si>
    <t>718</t>
  </si>
  <si>
    <t xml:space="preserve">REYNALDO ANTONIO DE AZA ROSARIO </t>
  </si>
  <si>
    <t>704</t>
  </si>
  <si>
    <t>JUAN CARLOS ROSARIO VILORIO</t>
  </si>
  <si>
    <t>ELECTRICISTA</t>
  </si>
  <si>
    <t>025</t>
  </si>
  <si>
    <t>RAMON EMILIO PAULINO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</si>
  <si>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</si>
  <si>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</si>
  <si>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</si>
  <si>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</si>
  <si>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</si>
  <si>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</si>
  <si>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</si>
  <si>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</si>
  <si>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</si>
  <si>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</si>
  <si>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</si>
  <si>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</si>
  <si>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</si>
  <si>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730</t>
  </si>
  <si>
    <t xml:space="preserve">ALEXANDER MONTERO FLORIAN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</si>
  <si>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</si>
  <si>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</si>
  <si>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</si>
  <si>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</si>
  <si>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</si>
  <si>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</si>
  <si>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</si>
  <si>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</si>
  <si>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</si>
  <si>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</si>
  <si>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</si>
  <si>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</si>
  <si>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CHOFER I</t>
  </si>
  <si>
    <t>766</t>
  </si>
  <si>
    <t>JULIO ERNESTO STEPHAN</t>
  </si>
  <si>
    <t>698</t>
  </si>
  <si>
    <t xml:space="preserve">ASHLEY NICOLE ESTEPAN ABREU </t>
  </si>
  <si>
    <t xml:space="preserve">GESTOR DE REDES SOCIALES 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</si>
  <si>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</si>
  <si>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</si>
  <si>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</si>
  <si>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</si>
  <si>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</si>
  <si>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</si>
  <si>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</si>
  <si>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</si>
  <si>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</si>
  <si>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</si>
  <si>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</si>
  <si>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</si>
  <si>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</si>
  <si>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</si>
  <si>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</si>
  <si>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</si>
  <si>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</si>
  <si>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</si>
  <si>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</si>
  <si>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</si>
  <si>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</si>
  <si>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</si>
  <si>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</si>
  <si>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</si>
  <si>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</si>
  <si>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</si>
  <si>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</si>
  <si>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>771</t>
  </si>
  <si>
    <t>JORGE TAVERAS LORA</t>
  </si>
  <si>
    <t xml:space="preserve">DIRECCIÓN TÉCNICA BIBLIOTECOLOGÍA </t>
  </si>
  <si>
    <t>338</t>
  </si>
  <si>
    <t xml:space="preserve">CELIDA COINTA ALVÁREZ ARMENTERO </t>
  </si>
  <si>
    <t xml:space="preserve">DIRECTOR (A)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</si>
  <si>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</si>
  <si>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</si>
  <si>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</si>
  <si>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</si>
  <si>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</si>
  <si>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</si>
  <si>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</si>
  <si>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</si>
  <si>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</si>
  <si>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</si>
  <si>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</si>
  <si>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</si>
  <si>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</si>
  <si>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</si>
  <si>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</si>
  <si>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</si>
  <si>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</si>
  <si>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</si>
  <si>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</si>
  <si>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</si>
  <si>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</si>
  <si>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</si>
  <si>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</si>
  <si>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</si>
  <si>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</si>
  <si>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</si>
  <si>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</si>
  <si>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</si>
  <si>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</si>
  <si>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</si>
  <si>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</si>
  <si>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ENCUADERNADOR (A)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</si>
  <si>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</si>
  <si>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</si>
  <si>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</si>
  <si>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</si>
  <si>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</si>
  <si>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</si>
  <si>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</si>
  <si>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</si>
  <si>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</si>
  <si>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</si>
  <si>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</si>
  <si>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</si>
  <si>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</si>
  <si>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</si>
  <si>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</si>
  <si>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</si>
  <si>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</si>
  <si>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</si>
  <si>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</si>
  <si>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</si>
  <si>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</si>
  <si>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</si>
  <si>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</si>
  <si>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</si>
  <si>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</si>
  <si>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</si>
  <si>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</si>
  <si>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</si>
  <si>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</si>
  <si>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</si>
  <si>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</si>
  <si>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</si>
  <si>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</si>
  <si>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</si>
  <si>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</si>
  <si>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</si>
  <si>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</si>
  <si>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</si>
  <si>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</si>
  <si>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</si>
  <si>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</si>
  <si>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</si>
  <si>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045</t>
  </si>
  <si>
    <t xml:space="preserve">PILOTO GONZÁLEZ </t>
  </si>
  <si>
    <t>746</t>
  </si>
  <si>
    <t>ROSAYNI GONZÁLEZ RODRÍGUEZ</t>
  </si>
  <si>
    <t>SURELY DE LOS SANTOS TOLENTINO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</si>
  <si>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</si>
  <si>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</si>
  <si>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</si>
  <si>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</si>
  <si>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</si>
  <si>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</si>
  <si>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</si>
  <si>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</si>
  <si>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</si>
  <si>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</si>
  <si>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>THOMAS MIGUEL HERNANDEZ TEJEDA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</si>
  <si>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</si>
  <si>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</si>
  <si>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</si>
  <si>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</si>
  <si>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</si>
  <si>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</si>
  <si>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</si>
  <si>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</si>
  <si>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</si>
  <si>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</si>
  <si>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</si>
  <si>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</si>
  <si>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</si>
  <si>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</si>
  <si>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</si>
  <si>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</si>
  <si>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</si>
  <si>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</si>
  <si>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</si>
  <si>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</si>
  <si>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</si>
  <si>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</si>
  <si>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</si>
  <si>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</si>
  <si>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</si>
  <si>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</si>
  <si>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</si>
  <si>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157</t>
  </si>
  <si>
    <t xml:space="preserve">RUFINA SUAREZ JORDAN DE ALEJO </t>
  </si>
  <si>
    <t>ENCARGADO (A) INTERINO (A)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</si>
  <si>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</si>
  <si>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</si>
  <si>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</si>
  <si>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</si>
  <si>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</si>
  <si>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</si>
  <si>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</si>
  <si>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</si>
  <si>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</si>
  <si>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</si>
  <si>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</si>
  <si>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</si>
  <si>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</si>
  <si>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</si>
  <si>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015</t>
  </si>
  <si>
    <t xml:space="preserve">SONIA ALTAGRACIA SANTOS MAYI </t>
  </si>
  <si>
    <t>PROMOTOR (A)</t>
  </si>
  <si>
    <t>098</t>
  </si>
  <si>
    <t xml:space="preserve">EMELISA ALTAGRACIA SÁNCHEZ CALDERÓN </t>
  </si>
  <si>
    <t xml:space="preserve">VALENTINA ISABEL MATEO VIÑAS </t>
  </si>
  <si>
    <t xml:space="preserve">TECNICO BIBLIOTECARIO </t>
  </si>
  <si>
    <t>191</t>
  </si>
  <si>
    <t xml:space="preserve">RITA YSABEL DE JESUS PANTALEÓN </t>
  </si>
  <si>
    <t>062</t>
  </si>
  <si>
    <t xml:space="preserve">SILVANIA AQUINO RODRÍGUEZ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</si>
  <si>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</si>
  <si>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</si>
  <si>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</si>
  <si>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</si>
  <si>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</si>
  <si>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</si>
  <si>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</si>
  <si>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</si>
  <si>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</si>
  <si>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</si>
  <si>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</si>
  <si>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</si>
  <si>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</si>
  <si>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751</t>
  </si>
  <si>
    <t>IRIS JAQUELINE MOSQUEA DE LA CRUZ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</si>
  <si>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</si>
  <si>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</si>
  <si>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</si>
  <si>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</si>
  <si>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</si>
  <si>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</si>
  <si>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</si>
  <si>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</si>
  <si>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720</t>
  </si>
  <si>
    <t xml:space="preserve">ORLANDO FERNÁNDEZ SANTANA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</si>
  <si>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</si>
  <si>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</si>
  <si>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</si>
  <si>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</si>
  <si>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</si>
  <si>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</si>
  <si>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</si>
  <si>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</si>
  <si>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372</t>
  </si>
  <si>
    <t xml:space="preserve">NESTOR TORIBIO IVÁN GARCÍA GUERRA </t>
  </si>
  <si>
    <t xml:space="preserve">FACILITADOR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</si>
  <si>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</si>
  <si>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</si>
  <si>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</si>
  <si>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</si>
  <si>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</si>
  <si>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</si>
  <si>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</si>
  <si>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</si>
  <si>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</si>
  <si>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</si>
  <si>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</si>
  <si>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AUXILIAR BIBLIOTECARIO (A) II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</si>
  <si>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</si>
  <si>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</si>
  <si>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</si>
  <si>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</si>
  <si>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</si>
  <si>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</si>
  <si>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</si>
  <si>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</si>
  <si>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</si>
  <si>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</si>
  <si>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</si>
  <si>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</si>
  <si>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RAYSA M. ROSARIO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</si>
</sst>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164" fontId="6" fillId="4" borderId="13" xfId="1" applyFont="1" applyFill="1" applyBorder="1" applyAlignment="1">
      <alignment horizontal="left"/>
    </xf>
    <xf numFmtId="164" fontId="6" fillId="4" borderId="14" xfId="1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center"/>
    </xf>
    <xf numFmtId="164" fontId="6" fillId="4" borderId="16" xfId="1" applyFont="1" applyFill="1" applyBorder="1" applyAlignment="1">
      <alignment horizontal="left"/>
    </xf>
    <xf numFmtId="164" fontId="6" fillId="4" borderId="17" xfId="1" applyFont="1" applyFill="1" applyBorder="1" applyAlignment="1">
      <alignment horizontal="left"/>
    </xf>
    <xf numFmtId="0" fontId="6" fillId="4" borderId="16" xfId="0" applyFont="1" applyFill="1" applyBorder="1" applyAlignment="1">
      <alignment horizontal="center" vertical="top"/>
    </xf>
    <xf numFmtId="164" fontId="6" fillId="4" borderId="16" xfId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164" fontId="6" fillId="4" borderId="20" xfId="1" applyFont="1" applyFill="1" applyBorder="1" applyAlignment="1">
      <alignment horizontal="center"/>
    </xf>
    <xf numFmtId="164" fontId="6" fillId="4" borderId="20" xfId="1" applyFont="1" applyFill="1" applyBorder="1" applyAlignment="1">
      <alignment horizontal="left"/>
    </xf>
    <xf numFmtId="164" fontId="6" fillId="4" borderId="21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2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6" fillId="4" borderId="15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4" borderId="22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center"/>
    </xf>
    <xf numFmtId="164" fontId="6" fillId="4" borderId="23" xfId="1" applyFont="1" applyFill="1" applyBorder="1" applyAlignment="1">
      <alignment horizontal="center"/>
    </xf>
    <xf numFmtId="164" fontId="6" fillId="4" borderId="23" xfId="1" applyFont="1" applyFill="1" applyBorder="1" applyAlignment="1">
      <alignment horizontal="left"/>
    </xf>
    <xf numFmtId="164" fontId="6" fillId="4" borderId="24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5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6" xfId="0" applyFont="1" applyFill="1" applyBorder="1"/>
    <xf numFmtId="4" fontId="6" fillId="4" borderId="16" xfId="0" applyNumberFormat="1" applyFont="1" applyFill="1" applyBorder="1"/>
    <xf numFmtId="49" fontId="10" fillId="5" borderId="25" xfId="0" applyNumberFormat="1" applyFont="1" applyFill="1" applyBorder="1"/>
    <xf numFmtId="0" fontId="10" fillId="5" borderId="26" xfId="0" applyFont="1" applyFill="1" applyBorder="1"/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/>
    <xf numFmtId="49" fontId="11" fillId="4" borderId="12" xfId="0" applyNumberFormat="1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13" xfId="0" applyFont="1" applyFill="1" applyBorder="1" applyAlignment="1">
      <alignment horizontal="center"/>
    </xf>
    <xf numFmtId="4" fontId="11" fillId="4" borderId="13" xfId="0" applyNumberFormat="1" applyFont="1" applyFill="1" applyBorder="1"/>
    <xf numFmtId="164" fontId="6" fillId="4" borderId="16" xfId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0" fontId="11" fillId="4" borderId="20" xfId="0" applyFont="1" applyFill="1" applyBorder="1"/>
    <xf numFmtId="0" fontId="11" fillId="4" borderId="20" xfId="0" applyFont="1" applyFill="1" applyBorder="1" applyAlignment="1">
      <alignment horizontal="center"/>
    </xf>
    <xf numFmtId="4" fontId="11" fillId="4" borderId="20" xfId="0" applyNumberFormat="1" applyFont="1" applyFill="1" applyBorder="1"/>
    <xf numFmtId="49" fontId="11" fillId="4" borderId="15" xfId="0" applyNumberFormat="1" applyFont="1" applyFill="1" applyBorder="1" applyAlignment="1">
      <alignment horizontal="center"/>
    </xf>
    <xf numFmtId="0" fontId="11" fillId="4" borderId="16" xfId="0" applyFont="1" applyFill="1" applyBorder="1"/>
    <xf numFmtId="0" fontId="11" fillId="4" borderId="16" xfId="0" applyFont="1" applyFill="1" applyBorder="1" applyAlignment="1">
      <alignment horizontal="center"/>
    </xf>
    <xf numFmtId="4" fontId="11" fillId="4" borderId="16" xfId="0" applyNumberFormat="1" applyFont="1" applyFill="1" applyBorder="1"/>
    <xf numFmtId="49" fontId="6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11" fillId="0" borderId="20" xfId="0" applyFont="1" applyBorder="1" applyAlignment="1">
      <alignment horizontal="center"/>
    </xf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left"/>
    </xf>
    <xf numFmtId="164" fontId="6" fillId="4" borderId="21" xfId="1" applyFont="1" applyFill="1" applyBorder="1" applyAlignment="1">
      <alignment horizontal="center"/>
    </xf>
    <xf numFmtId="0" fontId="6" fillId="4" borderId="13" xfId="0" applyFont="1" applyFill="1" applyBorder="1"/>
    <xf numFmtId="4" fontId="6" fillId="4" borderId="13" xfId="0" applyNumberFormat="1" applyFont="1" applyFill="1" applyBorder="1"/>
    <xf numFmtId="49" fontId="6" fillId="4" borderId="28" xfId="0" applyNumberFormat="1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4" fontId="11" fillId="0" borderId="16" xfId="0" applyNumberFormat="1" applyFont="1" applyBorder="1"/>
    <xf numFmtId="0" fontId="7" fillId="5" borderId="25" xfId="0" applyFont="1" applyFill="1" applyBorder="1"/>
    <xf numFmtId="0" fontId="7" fillId="5" borderId="26" xfId="0" applyFont="1" applyFill="1" applyBorder="1"/>
    <xf numFmtId="0" fontId="7" fillId="5" borderId="27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/>
    <xf numFmtId="0" fontId="0" fillId="4" borderId="0" xfId="0" applyFill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200025</xdr:rowOff>
    </xdr:from>
    <xdr:to>
      <xdr:col>1</xdr:col>
      <xdr:colOff>1971481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200025"/>
          <a:ext cx="2247707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285750</xdr:colOff>
      <xdr:row>0</xdr:row>
      <xdr:rowOff>133351</xdr:rowOff>
    </xdr:from>
    <xdr:to>
      <xdr:col>11</xdr:col>
      <xdr:colOff>676275</xdr:colOff>
      <xdr:row>4</xdr:row>
      <xdr:rowOff>133351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33351"/>
          <a:ext cx="12382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6"/>
  <sheetViews>
    <sheetView tabSelected="1" topLeftCell="A266" workbookViewId="0">
      <selection activeCell="A294" sqref="A294:XFD294"/>
    </sheetView>
  </sheetViews>
  <sheetFormatPr baseColWidth="10" defaultColWidth="9.140625" defaultRowHeight="15" x14ac:dyDescent="0.25"/>
  <cols>
    <col min="1" max="1" width="7.42578125" customWidth="1"/>
    <col min="2" max="2" width="38.140625" customWidth="1"/>
    <col min="3" max="3" width="41" bestFit="1" customWidth="1"/>
    <col min="4" max="4" width="40.85546875" bestFit="1" customWidth="1"/>
    <col min="5" max="5" width="8.140625" bestFit="1" customWidth="1"/>
    <col min="6" max="6" width="12.5703125" customWidth="1"/>
    <col min="7" max="9" width="11.5703125" bestFit="1" customWidth="1"/>
    <col min="10" max="12" width="12.7109375" bestFit="1" customWidth="1"/>
  </cols>
  <sheetData>
    <row r="1" spans="1:12" ht="22.5" x14ac:dyDescent="0.4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2.5" x14ac:dyDescent="0.4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22.5" x14ac:dyDescent="0.45">
      <c r="A3" s="113">
        <v>45413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6.5" thickBot="1" x14ac:dyDescent="0.3">
      <c r="A8" s="2"/>
      <c r="B8" s="3"/>
      <c r="C8" s="3"/>
      <c r="D8" s="3"/>
      <c r="E8" s="3"/>
      <c r="F8" s="4"/>
      <c r="G8" s="114" t="s">
        <v>1</v>
      </c>
      <c r="H8" s="115"/>
      <c r="I8" s="5"/>
      <c r="J8" s="5"/>
      <c r="K8" s="5"/>
      <c r="L8" s="5"/>
    </row>
    <row r="9" spans="1:12" ht="48" thickBot="1" x14ac:dyDescent="0.3">
      <c r="A9" s="6" t="s">
        <v>2</v>
      </c>
      <c r="B9" s="7" t="s">
        <v>3</v>
      </c>
      <c r="C9" s="8" t="s">
        <v>4</v>
      </c>
      <c r="D9" s="8" t="s">
        <v>5</v>
      </c>
      <c r="E9" s="8" t="s">
        <v>6</v>
      </c>
      <c r="F9" s="9" t="s">
        <v>7</v>
      </c>
      <c r="G9" s="8" t="s">
        <v>8</v>
      </c>
      <c r="H9" s="8" t="s">
        <v>9</v>
      </c>
      <c r="I9" s="9" t="s">
        <v>10</v>
      </c>
      <c r="J9" s="9" t="s">
        <v>11</v>
      </c>
      <c r="K9" s="9" t="s">
        <v>12</v>
      </c>
      <c r="L9" s="10" t="s">
        <v>13</v>
      </c>
    </row>
    <row r="10" spans="1:12" ht="19.5" thickBot="1" x14ac:dyDescent="0.35">
      <c r="A10" s="104"/>
      <c r="B10" s="104" t="s">
        <v>14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6"/>
    </row>
    <row r="11" spans="1:12" ht="15.75" x14ac:dyDescent="0.25">
      <c r="A11" s="11" t="s">
        <v>15</v>
      </c>
      <c r="B11" s="12" t="s">
        <v>16</v>
      </c>
      <c r="C11" s="13" t="s">
        <v>17</v>
      </c>
      <c r="D11" s="14" t="s">
        <v>18</v>
      </c>
      <c r="E11" s="14" t="s">
        <v>19</v>
      </c>
      <c r="F11" s="15">
        <v>225000</v>
      </c>
      <c r="G11" s="15">
        <f t="shared" ref="G11:G20" si="0">+F11*2.87%</f>
        <v>6457.5</v>
      </c>
      <c r="H11" s="15">
        <v>5883.16</v>
      </c>
      <c r="I11" s="15">
        <v>41747.699999999997</v>
      </c>
      <c r="J11" s="15">
        <v>25</v>
      </c>
      <c r="K11" s="15">
        <f>+G11+H11+I11+J11</f>
        <v>54113.36</v>
      </c>
      <c r="L11" s="16">
        <f t="shared" ref="L11:L20" si="1">+F11-K11</f>
        <v>170886.64</v>
      </c>
    </row>
    <row r="12" spans="1:12" ht="15.75" x14ac:dyDescent="0.25">
      <c r="A12" s="11" t="s">
        <v>20</v>
      </c>
      <c r="B12" s="17" t="s">
        <v>21</v>
      </c>
      <c r="C12" s="18" t="s">
        <v>22</v>
      </c>
      <c r="D12" s="19" t="s">
        <v>23</v>
      </c>
      <c r="E12" s="19" t="s">
        <v>24</v>
      </c>
      <c r="F12" s="20">
        <v>100000</v>
      </c>
      <c r="G12" s="20">
        <f t="shared" si="0"/>
        <v>2870</v>
      </c>
      <c r="H12" s="20">
        <f t="shared" ref="H12:H20" si="2">+F12*3.04%</f>
        <v>3040</v>
      </c>
      <c r="I12" s="20">
        <v>11676.5</v>
      </c>
      <c r="J12" s="20">
        <v>5712.95</v>
      </c>
      <c r="K12" s="20">
        <f>+G12+H12+I12+J12</f>
        <v>23299.45</v>
      </c>
      <c r="L12" s="21">
        <f t="shared" si="1"/>
        <v>76700.55</v>
      </c>
    </row>
    <row r="13" spans="1:12" ht="15.75" x14ac:dyDescent="0.25">
      <c r="A13" s="11" t="s">
        <v>25</v>
      </c>
      <c r="B13" s="17" t="s">
        <v>26</v>
      </c>
      <c r="C13" s="18" t="s">
        <v>27</v>
      </c>
      <c r="D13" s="19" t="s">
        <v>23</v>
      </c>
      <c r="E13" s="19" t="s">
        <v>19</v>
      </c>
      <c r="F13" s="20">
        <v>70000</v>
      </c>
      <c r="G13" s="20">
        <f t="shared" si="0"/>
        <v>2009</v>
      </c>
      <c r="H13" s="20">
        <f t="shared" si="2"/>
        <v>2128</v>
      </c>
      <c r="I13" s="20">
        <v>5368.48</v>
      </c>
      <c r="J13" s="20">
        <v>7187.96</v>
      </c>
      <c r="K13" s="20">
        <f t="shared" ref="K13:K20" si="3">+G13+H13+I13+J13</f>
        <v>16693.439999999999</v>
      </c>
      <c r="L13" s="21">
        <f t="shared" si="1"/>
        <v>53306.559999999998</v>
      </c>
    </row>
    <row r="14" spans="1:12" ht="15.75" x14ac:dyDescent="0.25">
      <c r="A14" s="11" t="s">
        <v>28</v>
      </c>
      <c r="B14" s="17" t="s">
        <v>29</v>
      </c>
      <c r="C14" s="18" t="s">
        <v>30</v>
      </c>
      <c r="D14" s="22" t="s">
        <v>23</v>
      </c>
      <c r="E14" s="19" t="s">
        <v>31</v>
      </c>
      <c r="F14" s="20">
        <v>50000</v>
      </c>
      <c r="G14" s="20">
        <f t="shared" si="0"/>
        <v>1435</v>
      </c>
      <c r="H14" s="20">
        <f t="shared" si="2"/>
        <v>1520</v>
      </c>
      <c r="I14" s="20">
        <v>1854</v>
      </c>
      <c r="J14" s="20">
        <v>10081.99</v>
      </c>
      <c r="K14" s="20">
        <f t="shared" si="3"/>
        <v>14890.99</v>
      </c>
      <c r="L14" s="21">
        <f t="shared" si="1"/>
        <v>35109.01</v>
      </c>
    </row>
    <row r="15" spans="1:12" ht="15.75" x14ac:dyDescent="0.25">
      <c r="A15" s="11" t="s">
        <v>32</v>
      </c>
      <c r="B15" s="17" t="s">
        <v>33</v>
      </c>
      <c r="C15" s="18" t="s">
        <v>30</v>
      </c>
      <c r="D15" s="19" t="s">
        <v>23</v>
      </c>
      <c r="E15" s="19" t="s">
        <v>31</v>
      </c>
      <c r="F15" s="20">
        <v>37000</v>
      </c>
      <c r="G15" s="20">
        <f t="shared" si="0"/>
        <v>1061.9000000000001</v>
      </c>
      <c r="H15" s="20">
        <f t="shared" si="2"/>
        <v>1124.8</v>
      </c>
      <c r="I15" s="20">
        <v>19.25</v>
      </c>
      <c r="J15" s="20">
        <v>125</v>
      </c>
      <c r="K15" s="20">
        <f t="shared" si="3"/>
        <v>2330.9499999999998</v>
      </c>
      <c r="L15" s="21">
        <f t="shared" si="1"/>
        <v>34669.050000000003</v>
      </c>
    </row>
    <row r="16" spans="1:12" ht="15.75" x14ac:dyDescent="0.25">
      <c r="A16" s="11" t="s">
        <v>34</v>
      </c>
      <c r="B16" s="17" t="s">
        <v>35</v>
      </c>
      <c r="C16" s="18" t="s">
        <v>36</v>
      </c>
      <c r="D16" s="19" t="s">
        <v>37</v>
      </c>
      <c r="E16" s="19" t="s">
        <v>31</v>
      </c>
      <c r="F16" s="20">
        <v>22000</v>
      </c>
      <c r="G16" s="20">
        <f t="shared" si="0"/>
        <v>631.4</v>
      </c>
      <c r="H16" s="20">
        <f t="shared" si="2"/>
        <v>668.8</v>
      </c>
      <c r="I16" s="20">
        <v>0</v>
      </c>
      <c r="J16" s="20">
        <v>13538.78</v>
      </c>
      <c r="K16" s="20">
        <f t="shared" si="3"/>
        <v>14838.98</v>
      </c>
      <c r="L16" s="21">
        <f t="shared" si="1"/>
        <v>7161.02</v>
      </c>
    </row>
    <row r="17" spans="1:13" ht="15.75" x14ac:dyDescent="0.25">
      <c r="A17" s="11" t="s">
        <v>38</v>
      </c>
      <c r="B17" s="17" t="s">
        <v>39</v>
      </c>
      <c r="C17" s="18" t="s">
        <v>40</v>
      </c>
      <c r="D17" s="19" t="s">
        <v>41</v>
      </c>
      <c r="E17" s="23" t="s">
        <v>19</v>
      </c>
      <c r="F17" s="20">
        <v>22500</v>
      </c>
      <c r="G17" s="20">
        <f>+F17*2.87%</f>
        <v>645.75</v>
      </c>
      <c r="H17" s="20">
        <f>+F17*3.04%</f>
        <v>684</v>
      </c>
      <c r="I17" s="20"/>
      <c r="J17" s="20">
        <v>25</v>
      </c>
      <c r="K17" s="20">
        <f>+G17+H17+I17+J17</f>
        <v>1354.75</v>
      </c>
      <c r="L17" s="21">
        <f>+F17-K17</f>
        <v>21145.25</v>
      </c>
    </row>
    <row r="18" spans="1:13" ht="15.75" x14ac:dyDescent="0.25">
      <c r="A18" s="24">
        <v>693</v>
      </c>
      <c r="B18" s="17" t="s">
        <v>42</v>
      </c>
      <c r="C18" s="18" t="s">
        <v>43</v>
      </c>
      <c r="D18" s="23" t="s">
        <v>41</v>
      </c>
      <c r="E18" s="23" t="s">
        <v>19</v>
      </c>
      <c r="F18" s="20">
        <v>25200</v>
      </c>
      <c r="G18" s="20">
        <f t="shared" si="0"/>
        <v>723.24</v>
      </c>
      <c r="H18" s="20">
        <f t="shared" si="2"/>
        <v>766.08</v>
      </c>
      <c r="I18" s="20">
        <v>0</v>
      </c>
      <c r="J18" s="20">
        <v>1471</v>
      </c>
      <c r="K18" s="20">
        <f t="shared" si="3"/>
        <v>2960.32</v>
      </c>
      <c r="L18" s="21">
        <f t="shared" si="1"/>
        <v>22239.68</v>
      </c>
      <c r="M18" s="111"/>
    </row>
    <row r="19" spans="1:13" ht="15.75" x14ac:dyDescent="0.25">
      <c r="A19" s="24" t="s">
        <v>44</v>
      </c>
      <c r="B19" s="17" t="s">
        <v>45</v>
      </c>
      <c r="C19" s="18" t="s">
        <v>46</v>
      </c>
      <c r="D19" s="23" t="s">
        <v>41</v>
      </c>
      <c r="E19" s="23" t="s">
        <v>19</v>
      </c>
      <c r="F19" s="20">
        <v>22000</v>
      </c>
      <c r="G19" s="20">
        <f t="shared" si="0"/>
        <v>631.4</v>
      </c>
      <c r="H19" s="20">
        <f t="shared" si="2"/>
        <v>668.8</v>
      </c>
      <c r="I19" s="20">
        <v>0</v>
      </c>
      <c r="J19" s="20">
        <v>125</v>
      </c>
      <c r="K19" s="20">
        <f t="shared" si="3"/>
        <v>1425.1999999999998</v>
      </c>
      <c r="L19" s="21">
        <f t="shared" si="1"/>
        <v>20574.8</v>
      </c>
      <c r="M19" s="111"/>
    </row>
    <row r="20" spans="1:13" ht="16.5" thickBot="1" x14ac:dyDescent="0.3">
      <c r="A20" s="24" t="s">
        <v>47</v>
      </c>
      <c r="B20" s="25" t="s">
        <v>48</v>
      </c>
      <c r="C20" s="26" t="s">
        <v>49</v>
      </c>
      <c r="D20" s="27" t="s">
        <v>50</v>
      </c>
      <c r="E20" s="27" t="s">
        <v>19</v>
      </c>
      <c r="F20" s="28">
        <v>16500</v>
      </c>
      <c r="G20" s="28">
        <f t="shared" si="0"/>
        <v>473.55</v>
      </c>
      <c r="H20" s="28">
        <f t="shared" si="2"/>
        <v>501.6</v>
      </c>
      <c r="I20" s="28">
        <v>0</v>
      </c>
      <c r="J20" s="28">
        <v>25</v>
      </c>
      <c r="K20" s="28">
        <f t="shared" si="3"/>
        <v>1000.1500000000001</v>
      </c>
      <c r="L20" s="29">
        <f t="shared" si="1"/>
        <v>15499.85</v>
      </c>
      <c r="M20" s="111"/>
    </row>
    <row r="21" spans="1:13" ht="16.5" thickBot="1" x14ac:dyDescent="0.3">
      <c r="A21" s="30"/>
      <c r="B21" s="31"/>
      <c r="C21" s="32">
        <f>+COUNTA(C11:C20)</f>
        <v>10</v>
      </c>
      <c r="D21" s="33"/>
      <c r="E21" s="34"/>
      <c r="F21" s="35">
        <f t="shared" ref="F21:L21" si="4">SUM(F11:F20)</f>
        <v>590200</v>
      </c>
      <c r="G21" s="35">
        <f t="shared" si="4"/>
        <v>16938.739999999998</v>
      </c>
      <c r="H21" s="35">
        <f t="shared" si="4"/>
        <v>16985.239999999998</v>
      </c>
      <c r="I21" s="35">
        <f t="shared" si="4"/>
        <v>60665.929999999993</v>
      </c>
      <c r="J21" s="35">
        <f t="shared" si="4"/>
        <v>38317.68</v>
      </c>
      <c r="K21" s="35">
        <f t="shared" si="4"/>
        <v>132907.59</v>
      </c>
      <c r="L21" s="36">
        <f t="shared" si="4"/>
        <v>457292.41</v>
      </c>
      <c r="M21" s="111"/>
    </row>
    <row r="22" spans="1:13" ht="16.5" thickBot="1" x14ac:dyDescent="0.3">
      <c r="A22" s="37"/>
      <c r="B22" s="38"/>
      <c r="C22" s="38"/>
      <c r="D22" s="39"/>
      <c r="E22" s="38"/>
      <c r="F22" s="40"/>
      <c r="G22" s="40"/>
      <c r="H22" s="40"/>
      <c r="I22" s="40"/>
      <c r="J22" s="40"/>
      <c r="K22" s="40"/>
      <c r="L22" s="40"/>
      <c r="M22" s="111"/>
    </row>
    <row r="23" spans="1:13" ht="16.5" thickBot="1" x14ac:dyDescent="0.3">
      <c r="A23" s="69"/>
      <c r="B23" s="69" t="s">
        <v>51</v>
      </c>
      <c r="C23" s="70"/>
      <c r="D23" s="71"/>
      <c r="E23" s="70"/>
      <c r="F23" s="70"/>
      <c r="G23" s="70"/>
      <c r="H23" s="70"/>
      <c r="I23" s="70"/>
      <c r="J23" s="70"/>
      <c r="K23" s="70"/>
      <c r="L23" s="72"/>
      <c r="M23" s="111"/>
    </row>
    <row r="24" spans="1:13" ht="15.75" x14ac:dyDescent="0.25">
      <c r="A24" s="41">
        <v>161</v>
      </c>
      <c r="B24" s="13" t="s">
        <v>52</v>
      </c>
      <c r="C24" s="13" t="s">
        <v>404</v>
      </c>
      <c r="D24" s="42" t="s">
        <v>53</v>
      </c>
      <c r="E24" s="42" t="s">
        <v>31</v>
      </c>
      <c r="F24" s="15">
        <v>60000</v>
      </c>
      <c r="G24" s="15">
        <f>+F24*2.87%</f>
        <v>1722</v>
      </c>
      <c r="H24" s="15">
        <f>+F24*3.04%</f>
        <v>1824</v>
      </c>
      <c r="I24" s="15">
        <v>3486.68</v>
      </c>
      <c r="J24" s="15">
        <v>5571</v>
      </c>
      <c r="K24" s="15">
        <f>+G24+H24+I24+J24</f>
        <v>12603.68</v>
      </c>
      <c r="L24" s="16">
        <f>+F24-K24</f>
        <v>47396.32</v>
      </c>
      <c r="M24" s="111"/>
    </row>
    <row r="25" spans="1:13" ht="15.75" x14ac:dyDescent="0.25">
      <c r="A25" s="43">
        <v>686</v>
      </c>
      <c r="B25" s="18" t="s">
        <v>54</v>
      </c>
      <c r="C25" s="13" t="s">
        <v>404</v>
      </c>
      <c r="D25" s="44" t="s">
        <v>53</v>
      </c>
      <c r="E25" s="44" t="s">
        <v>31</v>
      </c>
      <c r="F25" s="20">
        <v>45000</v>
      </c>
      <c r="G25" s="20">
        <f>+F25*2.87%</f>
        <v>1291.5</v>
      </c>
      <c r="H25" s="20">
        <f>+F25*3.04%</f>
        <v>1368</v>
      </c>
      <c r="I25" s="20">
        <v>1148.33</v>
      </c>
      <c r="J25" s="20">
        <v>25</v>
      </c>
      <c r="K25" s="20">
        <f>+G25+H25+I25+J25</f>
        <v>3832.83</v>
      </c>
      <c r="L25" s="21">
        <f>+F25-K25</f>
        <v>41167.17</v>
      </c>
      <c r="M25" s="111"/>
    </row>
    <row r="26" spans="1:13" ht="16.5" thickBot="1" x14ac:dyDescent="0.3">
      <c r="A26" s="45" t="s">
        <v>55</v>
      </c>
      <c r="B26" s="26" t="s">
        <v>56</v>
      </c>
      <c r="C26" s="26" t="s">
        <v>57</v>
      </c>
      <c r="D26" s="46" t="s">
        <v>50</v>
      </c>
      <c r="E26" s="27" t="s">
        <v>31</v>
      </c>
      <c r="F26" s="28">
        <v>30000</v>
      </c>
      <c r="G26" s="28">
        <f>+F26*2.87%</f>
        <v>861</v>
      </c>
      <c r="H26" s="28">
        <f>+F26*3.04%</f>
        <v>912</v>
      </c>
      <c r="I26" s="28">
        <v>0</v>
      </c>
      <c r="J26" s="28">
        <v>16930.509999999998</v>
      </c>
      <c r="K26" s="28">
        <f>+G26+H26+I26+J26</f>
        <v>18703.509999999998</v>
      </c>
      <c r="L26" s="29">
        <f>+F26-K26</f>
        <v>11296.490000000002</v>
      </c>
      <c r="M26" s="111"/>
    </row>
    <row r="27" spans="1:13" ht="16.5" thickBot="1" x14ac:dyDescent="0.3">
      <c r="A27" s="47"/>
      <c r="B27" s="34"/>
      <c r="C27" s="32">
        <f>+COUNTA(C24:C26)</f>
        <v>3</v>
      </c>
      <c r="D27" s="48"/>
      <c r="E27" s="48"/>
      <c r="F27" s="35">
        <f t="shared" ref="F27:L27" si="5">SUM(F24:F26)</f>
        <v>135000</v>
      </c>
      <c r="G27" s="35">
        <f t="shared" si="5"/>
        <v>3874.5</v>
      </c>
      <c r="H27" s="35">
        <f t="shared" si="5"/>
        <v>4104</v>
      </c>
      <c r="I27" s="35">
        <f t="shared" si="5"/>
        <v>4635.01</v>
      </c>
      <c r="J27" s="35">
        <f t="shared" si="5"/>
        <v>22526.51</v>
      </c>
      <c r="K27" s="35">
        <f t="shared" si="5"/>
        <v>35140.020000000004</v>
      </c>
      <c r="L27" s="36">
        <f t="shared" si="5"/>
        <v>99859.98</v>
      </c>
      <c r="M27" s="111"/>
    </row>
    <row r="28" spans="1:13" ht="16.5" thickBot="1" x14ac:dyDescent="0.3">
      <c r="A28" s="49"/>
      <c r="B28" s="50"/>
      <c r="C28" s="50"/>
      <c r="D28" s="51"/>
      <c r="E28" s="51"/>
      <c r="F28" s="50"/>
      <c r="G28" s="50"/>
      <c r="H28" s="50"/>
      <c r="I28" s="50"/>
      <c r="J28" s="50"/>
      <c r="K28" s="50"/>
      <c r="L28" s="50"/>
      <c r="M28" s="111"/>
    </row>
    <row r="29" spans="1:13" ht="16.5" thickBot="1" x14ac:dyDescent="0.3">
      <c r="A29" s="69"/>
      <c r="B29" s="69" t="s">
        <v>58</v>
      </c>
      <c r="C29" s="70"/>
      <c r="D29" s="71"/>
      <c r="E29" s="71"/>
      <c r="F29" s="70"/>
      <c r="G29" s="70"/>
      <c r="H29" s="70"/>
      <c r="I29" s="70"/>
      <c r="J29" s="70"/>
      <c r="K29" s="70"/>
      <c r="L29" s="72"/>
      <c r="M29" s="111"/>
    </row>
    <row r="30" spans="1:13" ht="16.5" thickBot="1" x14ac:dyDescent="0.3">
      <c r="A30" s="52" t="s">
        <v>59</v>
      </c>
      <c r="B30" s="53" t="s">
        <v>60</v>
      </c>
      <c r="C30" s="53" t="s">
        <v>57</v>
      </c>
      <c r="D30" s="54" t="s">
        <v>41</v>
      </c>
      <c r="E30" s="55" t="s">
        <v>31</v>
      </c>
      <c r="F30" s="56">
        <v>30000</v>
      </c>
      <c r="G30" s="56">
        <f>+F30*2.87%</f>
        <v>861</v>
      </c>
      <c r="H30" s="56">
        <f>+F30*3.04%</f>
        <v>912</v>
      </c>
      <c r="I30" s="56">
        <v>0</v>
      </c>
      <c r="J30" s="56">
        <v>14487.76</v>
      </c>
      <c r="K30" s="56">
        <v>16255.78</v>
      </c>
      <c r="L30" s="57">
        <f>+F30-K30</f>
        <v>13744.22</v>
      </c>
      <c r="M30" s="111"/>
    </row>
    <row r="31" spans="1:13" ht="16.5" thickBot="1" x14ac:dyDescent="0.3">
      <c r="A31" s="47"/>
      <c r="B31" s="34"/>
      <c r="C31" s="32">
        <f>+COUNTA(C30:C30)</f>
        <v>1</v>
      </c>
      <c r="D31" s="48"/>
      <c r="E31" s="35"/>
      <c r="F31" s="35">
        <f t="shared" ref="F31:L31" si="6">SUM(F30:F30)</f>
        <v>30000</v>
      </c>
      <c r="G31" s="35">
        <f t="shared" si="6"/>
        <v>861</v>
      </c>
      <c r="H31" s="35">
        <f t="shared" si="6"/>
        <v>912</v>
      </c>
      <c r="I31" s="35">
        <f t="shared" si="6"/>
        <v>0</v>
      </c>
      <c r="J31" s="35">
        <f t="shared" si="6"/>
        <v>14487.76</v>
      </c>
      <c r="K31" s="35">
        <f t="shared" si="6"/>
        <v>16255.78</v>
      </c>
      <c r="L31" s="36">
        <f t="shared" si="6"/>
        <v>13744.22</v>
      </c>
      <c r="M31" s="111"/>
    </row>
    <row r="32" spans="1:13" ht="16.5" thickBot="1" x14ac:dyDescent="0.3">
      <c r="A32" s="49"/>
      <c r="B32" s="50"/>
      <c r="C32" s="50"/>
      <c r="D32" s="51"/>
      <c r="E32" s="50"/>
      <c r="F32" s="50"/>
      <c r="G32" s="50"/>
      <c r="H32" s="50"/>
      <c r="I32" s="50"/>
      <c r="J32" s="50"/>
      <c r="K32" s="50"/>
      <c r="L32" s="50"/>
      <c r="M32" s="111"/>
    </row>
    <row r="33" spans="1:13" ht="16.5" thickBot="1" x14ac:dyDescent="0.3">
      <c r="A33" s="69"/>
      <c r="B33" s="69" t="s">
        <v>61</v>
      </c>
      <c r="C33" s="70"/>
      <c r="D33" s="71"/>
      <c r="E33" s="70"/>
      <c r="F33" s="70"/>
      <c r="G33" s="70"/>
      <c r="H33" s="70"/>
      <c r="I33" s="70"/>
      <c r="J33" s="70"/>
      <c r="K33" s="70"/>
      <c r="L33" s="72"/>
      <c r="M33" s="111"/>
    </row>
    <row r="34" spans="1:13" ht="15.75" x14ac:dyDescent="0.25">
      <c r="A34" s="41">
        <v>283</v>
      </c>
      <c r="B34" s="13" t="s">
        <v>62</v>
      </c>
      <c r="C34" s="13" t="s">
        <v>63</v>
      </c>
      <c r="D34" s="58" t="s">
        <v>23</v>
      </c>
      <c r="E34" s="58" t="s">
        <v>19</v>
      </c>
      <c r="F34" s="15">
        <v>35000</v>
      </c>
      <c r="G34" s="15">
        <f>+F34*2.87%</f>
        <v>1004.5</v>
      </c>
      <c r="H34" s="15">
        <f>+F34*3.04%</f>
        <v>1064</v>
      </c>
      <c r="I34" s="15">
        <v>0</v>
      </c>
      <c r="J34" s="15">
        <v>3131.29</v>
      </c>
      <c r="K34" s="15">
        <f>+G34+H34+I34+J34</f>
        <v>5199.79</v>
      </c>
      <c r="L34" s="16">
        <f>+F34-K34</f>
        <v>29800.21</v>
      </c>
      <c r="M34" s="111"/>
    </row>
    <row r="35" spans="1:13" ht="16.5" thickBot="1" x14ac:dyDescent="0.3">
      <c r="A35" s="45">
        <v>725</v>
      </c>
      <c r="B35" s="26" t="s">
        <v>64</v>
      </c>
      <c r="C35" s="26" t="s">
        <v>65</v>
      </c>
      <c r="D35" s="46" t="s">
        <v>41</v>
      </c>
      <c r="E35" s="27" t="s">
        <v>31</v>
      </c>
      <c r="F35" s="28">
        <v>33000</v>
      </c>
      <c r="G35" s="28">
        <f>+F35*2.87%</f>
        <v>947.1</v>
      </c>
      <c r="H35" s="28">
        <f>+F35*3.04%</f>
        <v>1003.2</v>
      </c>
      <c r="I35" s="28">
        <v>0</v>
      </c>
      <c r="J35" s="28">
        <v>1471</v>
      </c>
      <c r="K35" s="28">
        <f>+G35+H35+I35+J35</f>
        <v>3421.3</v>
      </c>
      <c r="L35" s="29">
        <f>+F35-K35</f>
        <v>29578.7</v>
      </c>
      <c r="M35" s="111"/>
    </row>
    <row r="36" spans="1:13" ht="16.5" thickBot="1" x14ac:dyDescent="0.3">
      <c r="A36" s="47"/>
      <c r="B36" s="34"/>
      <c r="C36" s="32">
        <f>+COUNTA(C34:C35)</f>
        <v>2</v>
      </c>
      <c r="D36" s="48"/>
      <c r="E36" s="48"/>
      <c r="F36" s="35">
        <f t="shared" ref="F36:L36" si="7">SUM(F34:F35)</f>
        <v>68000</v>
      </c>
      <c r="G36" s="35">
        <f t="shared" si="7"/>
        <v>1951.6</v>
      </c>
      <c r="H36" s="35">
        <f t="shared" si="7"/>
        <v>2067.1999999999998</v>
      </c>
      <c r="I36" s="35">
        <f t="shared" si="7"/>
        <v>0</v>
      </c>
      <c r="J36" s="35">
        <f t="shared" si="7"/>
        <v>4602.29</v>
      </c>
      <c r="K36" s="35">
        <f t="shared" si="7"/>
        <v>8621.09</v>
      </c>
      <c r="L36" s="36">
        <f t="shared" si="7"/>
        <v>59378.91</v>
      </c>
      <c r="M36" s="111"/>
    </row>
    <row r="37" spans="1:13" ht="16.5" thickBot="1" x14ac:dyDescent="0.3">
      <c r="A37" s="49"/>
      <c r="B37" s="50"/>
      <c r="C37" s="50"/>
      <c r="D37" s="51"/>
      <c r="E37" s="51"/>
      <c r="F37" s="50"/>
      <c r="G37" s="50"/>
      <c r="H37" s="50"/>
      <c r="I37" s="50"/>
      <c r="J37" s="50"/>
      <c r="K37" s="50"/>
      <c r="L37" s="50"/>
      <c r="M37" s="111"/>
    </row>
    <row r="38" spans="1:13" ht="16.5" thickBot="1" x14ac:dyDescent="0.3">
      <c r="A38" s="59"/>
      <c r="B38" s="69" t="s">
        <v>66</v>
      </c>
      <c r="C38" s="70"/>
      <c r="D38" s="71"/>
      <c r="E38" s="71"/>
      <c r="F38" s="70"/>
      <c r="G38" s="70"/>
      <c r="H38" s="70"/>
      <c r="I38" s="70"/>
      <c r="J38" s="70"/>
      <c r="K38" s="70"/>
      <c r="L38" s="72"/>
      <c r="M38" s="111"/>
    </row>
    <row r="39" spans="1:13" ht="15.75" x14ac:dyDescent="0.25">
      <c r="A39" s="24" t="s">
        <v>67</v>
      </c>
      <c r="B39" s="12" t="s">
        <v>423</v>
      </c>
      <c r="C39" s="13" t="s">
        <v>40</v>
      </c>
      <c r="D39" s="14" t="s">
        <v>41</v>
      </c>
      <c r="E39" s="58" t="s">
        <v>31</v>
      </c>
      <c r="F39" s="15">
        <v>30000</v>
      </c>
      <c r="G39" s="15">
        <v>861</v>
      </c>
      <c r="H39" s="15">
        <v>912</v>
      </c>
      <c r="I39" s="15">
        <v>0</v>
      </c>
      <c r="J39" s="15">
        <v>1071</v>
      </c>
      <c r="K39" s="15">
        <f>+G39+H39+I39+J39</f>
        <v>2844</v>
      </c>
      <c r="L39" s="16">
        <f>+F39-K39</f>
        <v>27156</v>
      </c>
      <c r="M39" s="111"/>
    </row>
    <row r="40" spans="1:13" ht="15.75" x14ac:dyDescent="0.25">
      <c r="A40" s="11" t="s">
        <v>68</v>
      </c>
      <c r="B40" s="17" t="s">
        <v>69</v>
      </c>
      <c r="C40" s="18" t="s">
        <v>65</v>
      </c>
      <c r="D40" s="19" t="s">
        <v>41</v>
      </c>
      <c r="E40" s="23" t="s">
        <v>31</v>
      </c>
      <c r="F40" s="20">
        <v>33000</v>
      </c>
      <c r="G40" s="20">
        <f>+F40*2.87%</f>
        <v>947.1</v>
      </c>
      <c r="H40" s="20">
        <f>+F40*3.04%</f>
        <v>1003.2</v>
      </c>
      <c r="I40" s="20">
        <v>0</v>
      </c>
      <c r="J40" s="20">
        <v>4071</v>
      </c>
      <c r="K40" s="20">
        <f>+G40+H40+I40+J40</f>
        <v>6021.3</v>
      </c>
      <c r="L40" s="21">
        <f>+F40-K40</f>
        <v>26978.7</v>
      </c>
      <c r="M40" s="111"/>
    </row>
    <row r="41" spans="1:13" ht="16.5" thickBot="1" x14ac:dyDescent="0.3">
      <c r="A41" s="24" t="s">
        <v>70</v>
      </c>
      <c r="B41" s="25" t="s">
        <v>71</v>
      </c>
      <c r="C41" s="26" t="s">
        <v>72</v>
      </c>
      <c r="D41" s="27" t="s">
        <v>23</v>
      </c>
      <c r="E41" s="27" t="s">
        <v>19</v>
      </c>
      <c r="F41" s="28">
        <v>28000</v>
      </c>
      <c r="G41" s="28">
        <f>+F41*2.87%</f>
        <v>803.6</v>
      </c>
      <c r="H41" s="28">
        <f>+F41*3.04%</f>
        <v>851.2</v>
      </c>
      <c r="I41" s="28">
        <v>0</v>
      </c>
      <c r="J41" s="28">
        <v>9888.5</v>
      </c>
      <c r="K41" s="28">
        <f>+G41+H41+I41+J41</f>
        <v>11543.3</v>
      </c>
      <c r="L41" s="29">
        <f>+F41-K41</f>
        <v>16456.7</v>
      </c>
      <c r="M41" s="111"/>
    </row>
    <row r="42" spans="1:13" ht="16.5" thickBot="1" x14ac:dyDescent="0.3">
      <c r="A42" s="60"/>
      <c r="B42" s="31"/>
      <c r="C42" s="32">
        <f>+COUNTA(C39:C41)</f>
        <v>3</v>
      </c>
      <c r="D42" s="48"/>
      <c r="E42" s="48"/>
      <c r="F42" s="35">
        <f>SUM(F39:F41)</f>
        <v>91000</v>
      </c>
      <c r="G42" s="35">
        <f>SUM(G39:G41)</f>
        <v>2611.6999999999998</v>
      </c>
      <c r="H42" s="35">
        <f>SUM(H39:H41)</f>
        <v>2766.4</v>
      </c>
      <c r="I42" s="35">
        <f>SUM(I40:I41)</f>
        <v>0</v>
      </c>
      <c r="J42" s="35">
        <f>SUM(J39:J41)</f>
        <v>15030.5</v>
      </c>
      <c r="K42" s="35">
        <f>SUM(K39:K41)</f>
        <v>20408.599999999999</v>
      </c>
      <c r="L42" s="36">
        <f>SUM(L39:L41)</f>
        <v>70591.399999999994</v>
      </c>
      <c r="M42" s="111"/>
    </row>
    <row r="43" spans="1:13" ht="15.75" x14ac:dyDescent="0.25">
      <c r="A43" s="37"/>
      <c r="B43" s="38"/>
      <c r="C43" s="61"/>
      <c r="D43" s="62"/>
      <c r="E43" s="62"/>
      <c r="F43" s="40"/>
      <c r="G43" s="40"/>
      <c r="H43" s="40"/>
      <c r="I43" s="40"/>
      <c r="J43" s="40"/>
      <c r="K43" s="40"/>
      <c r="L43" s="40"/>
      <c r="M43" s="111"/>
    </row>
    <row r="44" spans="1:13" ht="15.75" x14ac:dyDescent="0.25">
      <c r="A44" s="37"/>
      <c r="B44" s="38"/>
      <c r="C44" s="61"/>
      <c r="D44" s="62"/>
      <c r="E44" s="62"/>
      <c r="F44" s="40"/>
      <c r="G44" s="40"/>
      <c r="H44" s="40"/>
      <c r="I44" s="40"/>
      <c r="J44" s="40"/>
      <c r="K44" s="40"/>
      <c r="L44" s="40"/>
      <c r="M44" s="111"/>
    </row>
    <row r="45" spans="1:13" ht="15.75" x14ac:dyDescent="0.25">
      <c r="A45" s="37"/>
      <c r="B45" s="38"/>
      <c r="C45" s="61"/>
      <c r="D45" s="62"/>
      <c r="E45" s="62"/>
      <c r="F45" s="40"/>
      <c r="G45" s="40"/>
      <c r="H45" s="40"/>
      <c r="I45" s="40"/>
      <c r="J45" s="40"/>
      <c r="K45" s="40"/>
      <c r="L45" s="40"/>
      <c r="M45" s="111"/>
    </row>
    <row r="46" spans="1:13" ht="15.75" x14ac:dyDescent="0.25">
      <c r="A46" s="37"/>
      <c r="B46" s="38"/>
      <c r="C46" s="61"/>
      <c r="D46" s="62"/>
      <c r="E46" s="62"/>
      <c r="F46" s="40"/>
      <c r="G46" s="40"/>
      <c r="H46" s="40"/>
      <c r="I46" s="40"/>
      <c r="J46" s="40"/>
      <c r="K46" s="40"/>
      <c r="L46" s="40"/>
      <c r="M46" s="111"/>
    </row>
    <row r="47" spans="1:13" ht="15.75" x14ac:dyDescent="0.25">
      <c r="A47" s="37"/>
      <c r="B47" s="38"/>
      <c r="C47" s="61"/>
      <c r="D47" s="62"/>
      <c r="E47" s="62"/>
      <c r="F47" s="40"/>
      <c r="G47" s="40"/>
      <c r="H47" s="40"/>
      <c r="I47" s="40"/>
      <c r="J47" s="40"/>
      <c r="K47" s="40"/>
      <c r="L47" s="40"/>
      <c r="M47" s="111"/>
    </row>
    <row r="48" spans="1:13" ht="15.75" x14ac:dyDescent="0.25">
      <c r="A48" s="37"/>
      <c r="B48" s="38"/>
      <c r="C48" s="61"/>
      <c r="D48" s="62"/>
      <c r="E48" s="62"/>
      <c r="F48" s="40"/>
      <c r="G48" s="40"/>
      <c r="H48" s="40"/>
      <c r="I48" s="40"/>
      <c r="J48" s="40"/>
      <c r="K48" s="40"/>
      <c r="L48" s="40"/>
      <c r="M48" s="111"/>
    </row>
    <row r="49" spans="1:13" ht="15.75" x14ac:dyDescent="0.25">
      <c r="A49" s="37"/>
      <c r="B49" s="38"/>
      <c r="C49" s="61"/>
      <c r="D49" s="62"/>
      <c r="E49" s="62"/>
      <c r="F49" s="40"/>
      <c r="G49" s="40"/>
      <c r="H49" s="40"/>
      <c r="I49" s="40"/>
      <c r="J49" s="40"/>
      <c r="K49" s="40"/>
      <c r="L49" s="40"/>
      <c r="M49" s="111"/>
    </row>
    <row r="50" spans="1:13" ht="15.75" x14ac:dyDescent="0.25">
      <c r="A50" s="37"/>
      <c r="B50" s="38"/>
      <c r="C50" s="61"/>
      <c r="D50" s="62"/>
      <c r="E50" s="62"/>
      <c r="F50" s="40"/>
      <c r="G50" s="40"/>
      <c r="H50" s="40"/>
      <c r="I50" s="40"/>
      <c r="J50" s="40"/>
      <c r="K50" s="40"/>
      <c r="L50" s="40"/>
      <c r="M50" s="111"/>
    </row>
    <row r="51" spans="1:13" ht="16.5" thickBot="1" x14ac:dyDescent="0.3">
      <c r="A51" s="37"/>
      <c r="B51" s="38"/>
      <c r="C51" s="61"/>
      <c r="D51" s="62"/>
      <c r="E51" s="62"/>
      <c r="F51" s="40"/>
      <c r="G51" s="40"/>
      <c r="H51" s="40"/>
      <c r="I51" s="40"/>
      <c r="J51" s="40"/>
      <c r="K51" s="40"/>
      <c r="L51" s="40"/>
      <c r="M51" s="111"/>
    </row>
    <row r="52" spans="1:13" ht="16.5" thickBot="1" x14ac:dyDescent="0.3">
      <c r="A52" s="69"/>
      <c r="B52" s="107" t="s">
        <v>73</v>
      </c>
      <c r="C52" s="108"/>
      <c r="D52" s="109"/>
      <c r="E52" s="108"/>
      <c r="F52" s="108"/>
      <c r="G52" s="108"/>
      <c r="H52" s="108"/>
      <c r="I52" s="108"/>
      <c r="J52" s="108"/>
      <c r="K52" s="108"/>
      <c r="L52" s="110"/>
      <c r="M52" s="111"/>
    </row>
    <row r="53" spans="1:13" ht="16.5" thickBot="1" x14ac:dyDescent="0.3">
      <c r="A53" s="52" t="s">
        <v>74</v>
      </c>
      <c r="B53" s="53" t="s">
        <v>75</v>
      </c>
      <c r="C53" s="53" t="s">
        <v>57</v>
      </c>
      <c r="D53" s="55" t="s">
        <v>23</v>
      </c>
      <c r="E53" s="55" t="s">
        <v>31</v>
      </c>
      <c r="F53" s="56">
        <v>30000</v>
      </c>
      <c r="G53" s="56">
        <f>+F53*2.87%</f>
        <v>861</v>
      </c>
      <c r="H53" s="56">
        <f>+F53*3.04%</f>
        <v>912</v>
      </c>
      <c r="I53" s="56">
        <v>0</v>
      </c>
      <c r="J53" s="56">
        <v>25</v>
      </c>
      <c r="K53" s="56">
        <f>+G53+H53+I53+J53</f>
        <v>1798</v>
      </c>
      <c r="L53" s="57">
        <f>+F53-K53</f>
        <v>28202</v>
      </c>
      <c r="M53" s="111"/>
    </row>
    <row r="54" spans="1:13" ht="15.75" thickBot="1" x14ac:dyDescent="0.3">
      <c r="A54" s="63"/>
      <c r="B54" s="32"/>
      <c r="C54" s="32">
        <f>+COUNTA(C52:C53)</f>
        <v>1</v>
      </c>
      <c r="D54" s="64"/>
      <c r="E54" s="64"/>
      <c r="F54" s="65">
        <f t="shared" ref="F54:K54" si="8">SUM(F53)</f>
        <v>30000</v>
      </c>
      <c r="G54" s="65">
        <f t="shared" si="8"/>
        <v>861</v>
      </c>
      <c r="H54" s="65">
        <f t="shared" si="8"/>
        <v>912</v>
      </c>
      <c r="I54" s="65">
        <f t="shared" si="8"/>
        <v>0</v>
      </c>
      <c r="J54" s="65">
        <f t="shared" si="8"/>
        <v>25</v>
      </c>
      <c r="K54" s="65">
        <f t="shared" si="8"/>
        <v>1798</v>
      </c>
      <c r="L54" s="66">
        <f>+F54-K54</f>
        <v>28202</v>
      </c>
      <c r="M54" s="111"/>
    </row>
    <row r="55" spans="1:13" ht="16.5" thickBot="1" x14ac:dyDescent="0.3">
      <c r="A55" s="37"/>
      <c r="B55" s="38"/>
      <c r="C55" s="61"/>
      <c r="D55" s="62"/>
      <c r="E55" s="62"/>
      <c r="F55" s="40"/>
      <c r="G55" s="40"/>
      <c r="H55" s="40"/>
      <c r="I55" s="40"/>
      <c r="J55" s="40"/>
      <c r="K55" s="40"/>
      <c r="L55" s="40"/>
      <c r="M55" s="111"/>
    </row>
    <row r="56" spans="1:13" ht="16.5" thickBot="1" x14ac:dyDescent="0.3">
      <c r="A56" s="69"/>
      <c r="B56" s="69" t="s">
        <v>76</v>
      </c>
      <c r="C56" s="70"/>
      <c r="D56" s="71"/>
      <c r="E56" s="71"/>
      <c r="F56" s="70"/>
      <c r="G56" s="70"/>
      <c r="H56" s="70"/>
      <c r="I56" s="70"/>
      <c r="J56" s="70"/>
      <c r="K56" s="70"/>
      <c r="L56" s="72"/>
      <c r="M56" s="111"/>
    </row>
    <row r="57" spans="1:13" ht="15.75" x14ac:dyDescent="0.25">
      <c r="A57" s="41">
        <v>691</v>
      </c>
      <c r="B57" s="13" t="s">
        <v>405</v>
      </c>
      <c r="C57" s="13" t="s">
        <v>77</v>
      </c>
      <c r="D57" s="58" t="s">
        <v>37</v>
      </c>
      <c r="E57" s="58" t="s">
        <v>31</v>
      </c>
      <c r="F57" s="15">
        <v>55000</v>
      </c>
      <c r="G57" s="15">
        <f t="shared" ref="G57:G62" si="9">+F57*2.87%</f>
        <v>1578.5</v>
      </c>
      <c r="H57" s="15">
        <f t="shared" ref="H57:H62" si="10">+F57*3.04%</f>
        <v>1672</v>
      </c>
      <c r="I57" s="15">
        <v>2559.6799999999998</v>
      </c>
      <c r="J57" s="15">
        <v>165</v>
      </c>
      <c r="K57" s="15">
        <f t="shared" ref="K57:K62" si="11">+G57+H57+I57+J57</f>
        <v>5975.18</v>
      </c>
      <c r="L57" s="16">
        <f>+F57-K57</f>
        <v>49024.82</v>
      </c>
      <c r="M57" s="111"/>
    </row>
    <row r="58" spans="1:13" ht="15.75" x14ac:dyDescent="0.25">
      <c r="A58" s="43">
        <v>490</v>
      </c>
      <c r="B58" s="18" t="s">
        <v>78</v>
      </c>
      <c r="C58" s="13" t="s">
        <v>77</v>
      </c>
      <c r="D58" s="23" t="s">
        <v>23</v>
      </c>
      <c r="E58" s="23" t="s">
        <v>31</v>
      </c>
      <c r="F58" s="20">
        <v>50000</v>
      </c>
      <c r="G58" s="20">
        <f t="shared" si="9"/>
        <v>1435</v>
      </c>
      <c r="H58" s="20">
        <f t="shared" si="10"/>
        <v>1520</v>
      </c>
      <c r="I58" s="20">
        <v>1854</v>
      </c>
      <c r="J58" s="20">
        <v>16309.47</v>
      </c>
      <c r="K58" s="20">
        <f t="shared" si="11"/>
        <v>21118.47</v>
      </c>
      <c r="L58" s="21">
        <f>+F58-K58</f>
        <v>28881.53</v>
      </c>
      <c r="M58" s="111"/>
    </row>
    <row r="59" spans="1:13" ht="15.75" x14ac:dyDescent="0.25">
      <c r="A59" s="43">
        <v>590</v>
      </c>
      <c r="B59" s="18" t="s">
        <v>79</v>
      </c>
      <c r="C59" s="18" t="s">
        <v>80</v>
      </c>
      <c r="D59" s="23" t="s">
        <v>23</v>
      </c>
      <c r="E59" s="23" t="s">
        <v>31</v>
      </c>
      <c r="F59" s="20">
        <v>48000</v>
      </c>
      <c r="G59" s="20">
        <f t="shared" si="9"/>
        <v>1377.6</v>
      </c>
      <c r="H59" s="20">
        <f t="shared" si="10"/>
        <v>1459.2</v>
      </c>
      <c r="I59" s="20">
        <v>1057.0899999999999</v>
      </c>
      <c r="J59" s="20">
        <v>3555.92</v>
      </c>
      <c r="K59" s="20">
        <f t="shared" si="11"/>
        <v>7449.81</v>
      </c>
      <c r="L59" s="21">
        <f>+F59-K59</f>
        <v>40550.19</v>
      </c>
      <c r="M59" s="111"/>
    </row>
    <row r="60" spans="1:13" ht="15.75" x14ac:dyDescent="0.25">
      <c r="A60" s="43" t="s">
        <v>81</v>
      </c>
      <c r="B60" s="67" t="s">
        <v>82</v>
      </c>
      <c r="C60" s="67" t="s">
        <v>83</v>
      </c>
      <c r="D60" s="19" t="s">
        <v>41</v>
      </c>
      <c r="E60" s="19" t="s">
        <v>31</v>
      </c>
      <c r="F60" s="68">
        <v>21500</v>
      </c>
      <c r="G60" s="20">
        <f t="shared" si="9"/>
        <v>617.04999999999995</v>
      </c>
      <c r="H60" s="20">
        <f t="shared" si="10"/>
        <v>653.6</v>
      </c>
      <c r="I60" s="20">
        <v>0</v>
      </c>
      <c r="J60" s="20">
        <v>2916</v>
      </c>
      <c r="K60" s="20">
        <f t="shared" si="11"/>
        <v>4186.6499999999996</v>
      </c>
      <c r="L60" s="21">
        <f>+F60-K60</f>
        <v>17313.349999999999</v>
      </c>
      <c r="M60" s="111"/>
    </row>
    <row r="61" spans="1:13" ht="15.75" x14ac:dyDescent="0.25">
      <c r="A61" s="43" t="s">
        <v>84</v>
      </c>
      <c r="B61" s="18" t="s">
        <v>85</v>
      </c>
      <c r="C61" s="18" t="s">
        <v>57</v>
      </c>
      <c r="D61" s="19" t="s">
        <v>41</v>
      </c>
      <c r="E61" s="23" t="s">
        <v>31</v>
      </c>
      <c r="F61" s="20">
        <v>18000</v>
      </c>
      <c r="G61" s="20">
        <f t="shared" si="9"/>
        <v>516.6</v>
      </c>
      <c r="H61" s="20">
        <f t="shared" si="10"/>
        <v>547.20000000000005</v>
      </c>
      <c r="I61" s="20">
        <v>0</v>
      </c>
      <c r="J61" s="20">
        <v>8594.31</v>
      </c>
      <c r="K61" s="20">
        <f t="shared" si="11"/>
        <v>9658.11</v>
      </c>
      <c r="L61" s="21">
        <f>+F61-K61</f>
        <v>8341.89</v>
      </c>
      <c r="M61" s="111"/>
    </row>
    <row r="62" spans="1:13" ht="16.5" thickBot="1" x14ac:dyDescent="0.3">
      <c r="A62" s="45">
        <v>694</v>
      </c>
      <c r="B62" s="26" t="s">
        <v>86</v>
      </c>
      <c r="C62" s="26" t="s">
        <v>87</v>
      </c>
      <c r="D62" s="46" t="s">
        <v>41</v>
      </c>
      <c r="E62" s="27" t="s">
        <v>31</v>
      </c>
      <c r="F62" s="28">
        <v>18130.2</v>
      </c>
      <c r="G62" s="28">
        <f t="shared" si="9"/>
        <v>520.33673999999996</v>
      </c>
      <c r="H62" s="28">
        <f t="shared" si="10"/>
        <v>551.15808000000004</v>
      </c>
      <c r="I62" s="28">
        <v>0</v>
      </c>
      <c r="J62" s="28">
        <v>4583.45</v>
      </c>
      <c r="K62" s="28">
        <f t="shared" si="11"/>
        <v>5654.9448199999997</v>
      </c>
      <c r="L62" s="29">
        <v>12475.25</v>
      </c>
      <c r="M62" s="111"/>
    </row>
    <row r="63" spans="1:13" ht="16.5" thickBot="1" x14ac:dyDescent="0.3">
      <c r="A63" s="47"/>
      <c r="B63" s="34"/>
      <c r="C63" s="32">
        <f>+COUNTA(C57:C62)</f>
        <v>6</v>
      </c>
      <c r="D63" s="48"/>
      <c r="E63" s="48"/>
      <c r="F63" s="35">
        <f t="shared" ref="F63:K63" si="12">SUM(F57:F62)</f>
        <v>210630.2</v>
      </c>
      <c r="G63" s="35">
        <f t="shared" si="12"/>
        <v>6045.0867400000006</v>
      </c>
      <c r="H63" s="35">
        <f t="shared" si="12"/>
        <v>6403.1580800000002</v>
      </c>
      <c r="I63" s="35">
        <f t="shared" si="12"/>
        <v>5470.77</v>
      </c>
      <c r="J63" s="35">
        <f t="shared" si="12"/>
        <v>36124.149999999994</v>
      </c>
      <c r="K63" s="35">
        <f t="shared" si="12"/>
        <v>54043.164819999998</v>
      </c>
      <c r="L63" s="36">
        <f>SUM(L57:L62)</f>
        <v>156587.03000000003</v>
      </c>
      <c r="M63" s="111"/>
    </row>
    <row r="64" spans="1:13" ht="16.5" thickBot="1" x14ac:dyDescent="0.3">
      <c r="A64" s="49"/>
      <c r="B64" s="50"/>
      <c r="C64" s="50"/>
      <c r="D64" s="51"/>
      <c r="E64" s="51"/>
      <c r="F64" s="50"/>
      <c r="G64" s="50"/>
      <c r="H64" s="50"/>
      <c r="I64" s="50"/>
      <c r="J64" s="50"/>
      <c r="K64" s="50"/>
      <c r="L64" s="50"/>
      <c r="M64" s="111"/>
    </row>
    <row r="65" spans="1:13" ht="16.5" thickBot="1" x14ac:dyDescent="0.3">
      <c r="A65" s="69"/>
      <c r="B65" s="69" t="s">
        <v>88</v>
      </c>
      <c r="C65" s="70"/>
      <c r="D65" s="71"/>
      <c r="E65" s="71"/>
      <c r="F65" s="70"/>
      <c r="G65" s="70"/>
      <c r="H65" s="70"/>
      <c r="I65" s="70"/>
      <c r="J65" s="70"/>
      <c r="K65" s="70"/>
      <c r="L65" s="72"/>
      <c r="M65" s="111"/>
    </row>
    <row r="66" spans="1:13" ht="15.75" x14ac:dyDescent="0.25">
      <c r="A66" s="41">
        <v>714</v>
      </c>
      <c r="B66" s="13" t="s">
        <v>89</v>
      </c>
      <c r="C66" s="13" t="s">
        <v>65</v>
      </c>
      <c r="D66" s="14" t="s">
        <v>41</v>
      </c>
      <c r="E66" s="58" t="s">
        <v>31</v>
      </c>
      <c r="F66" s="15">
        <v>30000</v>
      </c>
      <c r="G66" s="15">
        <f>+F66*2.87%</f>
        <v>861</v>
      </c>
      <c r="H66" s="15">
        <f>+F66*3.04%</f>
        <v>912</v>
      </c>
      <c r="I66" s="15">
        <v>0</v>
      </c>
      <c r="J66" s="15">
        <v>5171</v>
      </c>
      <c r="K66" s="15">
        <f>+G66+H66+I66+J66</f>
        <v>6944</v>
      </c>
      <c r="L66" s="16">
        <f>+F66-K66</f>
        <v>23056</v>
      </c>
      <c r="M66" s="111"/>
    </row>
    <row r="67" spans="1:13" ht="15.75" x14ac:dyDescent="0.25">
      <c r="A67" s="43">
        <v>682</v>
      </c>
      <c r="B67" s="18" t="s">
        <v>90</v>
      </c>
      <c r="C67" s="18" t="s">
        <v>91</v>
      </c>
      <c r="D67" s="23" t="s">
        <v>23</v>
      </c>
      <c r="E67" s="23" t="s">
        <v>19</v>
      </c>
      <c r="F67" s="20">
        <v>40000</v>
      </c>
      <c r="G67" s="20">
        <f>+F67*2.87%</f>
        <v>1148</v>
      </c>
      <c r="H67" s="20">
        <f>+F67*3.04%</f>
        <v>1216</v>
      </c>
      <c r="I67" s="20">
        <v>442.65</v>
      </c>
      <c r="J67" s="20">
        <v>125</v>
      </c>
      <c r="K67" s="20">
        <f>+G67+H67+I67+J67</f>
        <v>2931.65</v>
      </c>
      <c r="L67" s="21">
        <f>+F67-K67</f>
        <v>37068.35</v>
      </c>
      <c r="M67" s="111"/>
    </row>
    <row r="68" spans="1:13" ht="15.75" x14ac:dyDescent="0.25">
      <c r="A68" s="43" t="s">
        <v>92</v>
      </c>
      <c r="B68" s="18" t="s">
        <v>93</v>
      </c>
      <c r="C68" s="18" t="s">
        <v>91</v>
      </c>
      <c r="D68" s="23" t="s">
        <v>23</v>
      </c>
      <c r="E68" s="23" t="s">
        <v>19</v>
      </c>
      <c r="F68" s="20">
        <v>36000</v>
      </c>
      <c r="G68" s="20">
        <f>+F68*2.87%</f>
        <v>1033.2</v>
      </c>
      <c r="H68" s="20">
        <f>+F68*3.04%</f>
        <v>1094.4000000000001</v>
      </c>
      <c r="I68" s="20">
        <v>0</v>
      </c>
      <c r="J68" s="20">
        <v>125</v>
      </c>
      <c r="K68" s="20">
        <f>+G68+H68+I68+J68</f>
        <v>2252.6000000000004</v>
      </c>
      <c r="L68" s="21">
        <f>+F68-K68</f>
        <v>33747.4</v>
      </c>
      <c r="M68" s="111"/>
    </row>
    <row r="69" spans="1:13" ht="16.5" thickBot="1" x14ac:dyDescent="0.3">
      <c r="A69" s="45">
        <v>614</v>
      </c>
      <c r="B69" s="26" t="s">
        <v>94</v>
      </c>
      <c r="C69" s="26" t="s">
        <v>95</v>
      </c>
      <c r="D69" s="27" t="s">
        <v>23</v>
      </c>
      <c r="E69" s="27" t="s">
        <v>19</v>
      </c>
      <c r="F69" s="28">
        <v>24150</v>
      </c>
      <c r="G69" s="28">
        <f>+F69*2.87%</f>
        <v>693.10500000000002</v>
      </c>
      <c r="H69" s="28">
        <f>+F69*3.04%</f>
        <v>734.16</v>
      </c>
      <c r="I69" s="28">
        <v>0</v>
      </c>
      <c r="J69" s="28">
        <v>125</v>
      </c>
      <c r="K69" s="28">
        <f>+G69+H69+I69+J69</f>
        <v>1552.2649999999999</v>
      </c>
      <c r="L69" s="29">
        <v>22597.73</v>
      </c>
      <c r="M69" s="111"/>
    </row>
    <row r="70" spans="1:13" ht="16.5" thickBot="1" x14ac:dyDescent="0.3">
      <c r="A70" s="47"/>
      <c r="B70" s="34"/>
      <c r="C70" s="32">
        <f>+COUNTA(C65:C69)</f>
        <v>4</v>
      </c>
      <c r="D70" s="48"/>
      <c r="E70" s="48"/>
      <c r="F70" s="35">
        <f t="shared" ref="F70:L70" si="13">SUM(F66:F69)</f>
        <v>130150</v>
      </c>
      <c r="G70" s="35">
        <f t="shared" si="13"/>
        <v>3735.3049999999998</v>
      </c>
      <c r="H70" s="35">
        <f t="shared" si="13"/>
        <v>3956.56</v>
      </c>
      <c r="I70" s="35">
        <f t="shared" si="13"/>
        <v>442.65</v>
      </c>
      <c r="J70" s="35">
        <f t="shared" si="13"/>
        <v>5546</v>
      </c>
      <c r="K70" s="35">
        <f t="shared" si="13"/>
        <v>13680.514999999999</v>
      </c>
      <c r="L70" s="36">
        <f t="shared" si="13"/>
        <v>116469.48</v>
      </c>
      <c r="M70" s="111"/>
    </row>
    <row r="71" spans="1:13" ht="16.5" thickBot="1" x14ac:dyDescent="0.3">
      <c r="A71" s="49"/>
      <c r="B71" s="50"/>
      <c r="C71" s="50"/>
      <c r="D71" s="51"/>
      <c r="E71" s="51"/>
      <c r="F71" s="50"/>
      <c r="G71" s="50"/>
      <c r="H71" s="50"/>
      <c r="I71" s="50"/>
      <c r="J71" s="50"/>
      <c r="K71" s="50"/>
      <c r="L71" s="50"/>
      <c r="M71" s="111"/>
    </row>
    <row r="72" spans="1:13" ht="16.5" thickBot="1" x14ac:dyDescent="0.3">
      <c r="A72" s="69"/>
      <c r="B72" s="59" t="s">
        <v>96</v>
      </c>
      <c r="C72" s="70"/>
      <c r="D72" s="71"/>
      <c r="E72" s="71"/>
      <c r="F72" s="70"/>
      <c r="G72" s="70"/>
      <c r="H72" s="70"/>
      <c r="I72" s="70"/>
      <c r="J72" s="70"/>
      <c r="K72" s="70"/>
      <c r="L72" s="72"/>
      <c r="M72" s="111"/>
    </row>
    <row r="73" spans="1:13" ht="16.5" thickBot="1" x14ac:dyDescent="0.3">
      <c r="A73" s="43">
        <v>268</v>
      </c>
      <c r="B73" s="18" t="s">
        <v>97</v>
      </c>
      <c r="C73" s="18" t="s">
        <v>98</v>
      </c>
      <c r="D73" s="23" t="s">
        <v>23</v>
      </c>
      <c r="E73" s="23" t="s">
        <v>31</v>
      </c>
      <c r="F73" s="20">
        <v>50000</v>
      </c>
      <c r="G73" s="20">
        <f>+F73*2.87%</f>
        <v>1435</v>
      </c>
      <c r="H73" s="20">
        <f>+F73*3.04%</f>
        <v>1520</v>
      </c>
      <c r="I73" s="20">
        <v>1596.68</v>
      </c>
      <c r="J73" s="20">
        <v>1840.46</v>
      </c>
      <c r="K73" s="20">
        <f>+G73+H73+I73+J73</f>
        <v>6392.14</v>
      </c>
      <c r="L73" s="21">
        <f>+F73-K73</f>
        <v>43607.86</v>
      </c>
      <c r="M73" s="111"/>
    </row>
    <row r="74" spans="1:13" ht="16.5" thickBot="1" x14ac:dyDescent="0.3">
      <c r="A74" s="47"/>
      <c r="B74" s="34"/>
      <c r="C74" s="32">
        <f>+COUNTA(C73:C73)</f>
        <v>1</v>
      </c>
      <c r="D74" s="48"/>
      <c r="E74" s="48"/>
      <c r="F74" s="35">
        <f t="shared" ref="F74:L74" si="14">SUM(F73:F73)</f>
        <v>50000</v>
      </c>
      <c r="G74" s="35">
        <f t="shared" si="14"/>
        <v>1435</v>
      </c>
      <c r="H74" s="35">
        <f t="shared" si="14"/>
        <v>1520</v>
      </c>
      <c r="I74" s="35">
        <f t="shared" si="14"/>
        <v>1596.68</v>
      </c>
      <c r="J74" s="35">
        <f t="shared" si="14"/>
        <v>1840.46</v>
      </c>
      <c r="K74" s="35">
        <f t="shared" si="14"/>
        <v>6392.14</v>
      </c>
      <c r="L74" s="36">
        <f t="shared" si="14"/>
        <v>43607.86</v>
      </c>
      <c r="M74" s="111"/>
    </row>
    <row r="75" spans="1:13" ht="16.5" thickBot="1" x14ac:dyDescent="0.3">
      <c r="A75" s="49"/>
      <c r="B75" s="50"/>
      <c r="C75" s="50"/>
      <c r="D75" s="51"/>
      <c r="E75" s="51"/>
      <c r="F75" s="50"/>
      <c r="G75" s="50"/>
      <c r="H75" s="50"/>
      <c r="I75" s="50"/>
      <c r="J75" s="50"/>
      <c r="K75" s="50"/>
      <c r="L75" s="50"/>
      <c r="M75" s="111"/>
    </row>
    <row r="76" spans="1:13" ht="16.5" thickBot="1" x14ac:dyDescent="0.3">
      <c r="A76" s="69"/>
      <c r="B76" s="69" t="s">
        <v>99</v>
      </c>
      <c r="C76" s="70"/>
      <c r="D76" s="71"/>
      <c r="E76" s="71"/>
      <c r="F76" s="70"/>
      <c r="G76" s="70"/>
      <c r="H76" s="70"/>
      <c r="I76" s="70"/>
      <c r="J76" s="70"/>
      <c r="K76" s="70"/>
      <c r="L76" s="72"/>
      <c r="M76" s="111"/>
    </row>
    <row r="77" spans="1:13" ht="15.75" x14ac:dyDescent="0.25">
      <c r="A77" s="43">
        <v>709</v>
      </c>
      <c r="B77" s="18" t="s">
        <v>102</v>
      </c>
      <c r="C77" s="18" t="s">
        <v>40</v>
      </c>
      <c r="D77" s="19" t="s">
        <v>41</v>
      </c>
      <c r="E77" s="23" t="s">
        <v>31</v>
      </c>
      <c r="F77" s="77">
        <v>30000</v>
      </c>
      <c r="G77" s="20">
        <f>+F77*2.87%</f>
        <v>861</v>
      </c>
      <c r="H77" s="20">
        <f>+F77*3.04%</f>
        <v>912</v>
      </c>
      <c r="I77" s="20">
        <v>0</v>
      </c>
      <c r="J77" s="20">
        <v>5436.91</v>
      </c>
      <c r="K77" s="20">
        <f t="shared" ref="K77:K82" si="15">+G77+H77+I77+J77</f>
        <v>7209.91</v>
      </c>
      <c r="L77" s="21">
        <f>+F77-K77</f>
        <v>22790.09</v>
      </c>
      <c r="M77" s="111"/>
    </row>
    <row r="78" spans="1:13" ht="15.75" x14ac:dyDescent="0.25">
      <c r="A78" s="43" t="s">
        <v>103</v>
      </c>
      <c r="B78" s="18" t="s">
        <v>104</v>
      </c>
      <c r="C78" s="18" t="s">
        <v>40</v>
      </c>
      <c r="D78" s="19" t="s">
        <v>41</v>
      </c>
      <c r="E78" s="23" t="s">
        <v>19</v>
      </c>
      <c r="F78" s="77">
        <v>35000</v>
      </c>
      <c r="G78" s="20">
        <v>1004.5</v>
      </c>
      <c r="H78" s="20">
        <v>1064</v>
      </c>
      <c r="I78" s="20"/>
      <c r="J78" s="20">
        <v>2237.7399999999998</v>
      </c>
      <c r="K78" s="20">
        <f t="shared" si="15"/>
        <v>4306.24</v>
      </c>
      <c r="L78" s="21">
        <v>30693.759999999998</v>
      </c>
      <c r="M78" s="111"/>
    </row>
    <row r="79" spans="1:13" ht="15.75" x14ac:dyDescent="0.25">
      <c r="A79" s="73">
        <v>201</v>
      </c>
      <c r="B79" s="74" t="s">
        <v>100</v>
      </c>
      <c r="C79" s="74" t="s">
        <v>65</v>
      </c>
      <c r="D79" s="75" t="s">
        <v>101</v>
      </c>
      <c r="E79" s="75" t="s">
        <v>31</v>
      </c>
      <c r="F79" s="76">
        <v>31500</v>
      </c>
      <c r="G79" s="15">
        <f>+F79*2.87%</f>
        <v>904.05</v>
      </c>
      <c r="H79" s="15">
        <f>+F79*3.04%</f>
        <v>957.6</v>
      </c>
      <c r="I79" s="15">
        <v>0</v>
      </c>
      <c r="J79" s="15">
        <v>7412.94</v>
      </c>
      <c r="K79" s="15">
        <f>+G79+H79+I79+J79</f>
        <v>9274.59</v>
      </c>
      <c r="L79" s="16">
        <f>+F79-K79</f>
        <v>22225.41</v>
      </c>
      <c r="M79" s="111"/>
    </row>
    <row r="80" spans="1:13" ht="15.75" x14ac:dyDescent="0.25">
      <c r="A80" s="43">
        <v>692</v>
      </c>
      <c r="B80" s="18" t="s">
        <v>105</v>
      </c>
      <c r="C80" s="18" t="s">
        <v>65</v>
      </c>
      <c r="D80" s="19" t="s">
        <v>41</v>
      </c>
      <c r="E80" s="23" t="s">
        <v>31</v>
      </c>
      <c r="F80" s="20">
        <v>31500</v>
      </c>
      <c r="G80" s="20">
        <f>+F80*2.87%</f>
        <v>904.05</v>
      </c>
      <c r="H80" s="20">
        <f>+F80*3.04%</f>
        <v>957.6</v>
      </c>
      <c r="I80" s="20">
        <v>0</v>
      </c>
      <c r="J80" s="20">
        <v>1872.33</v>
      </c>
      <c r="K80" s="20">
        <f t="shared" si="15"/>
        <v>3733.98</v>
      </c>
      <c r="L80" s="21">
        <f>+F80-K80</f>
        <v>27766.02</v>
      </c>
      <c r="M80" s="111"/>
    </row>
    <row r="81" spans="1:13" ht="15.75" x14ac:dyDescent="0.25">
      <c r="A81" s="43" t="s">
        <v>106</v>
      </c>
      <c r="B81" s="18" t="s">
        <v>411</v>
      </c>
      <c r="C81" s="18" t="s">
        <v>65</v>
      </c>
      <c r="D81" s="19" t="s">
        <v>41</v>
      </c>
      <c r="E81" s="23" t="s">
        <v>31</v>
      </c>
      <c r="F81" s="20">
        <v>30000</v>
      </c>
      <c r="G81" s="20">
        <f>+F81*2.87%</f>
        <v>861</v>
      </c>
      <c r="H81" s="20">
        <f>+F81*3.04%</f>
        <v>912</v>
      </c>
      <c r="I81" s="20">
        <v>0</v>
      </c>
      <c r="J81" s="20">
        <v>125</v>
      </c>
      <c r="K81" s="20">
        <f t="shared" si="15"/>
        <v>1898</v>
      </c>
      <c r="L81" s="21">
        <f>+F81-K81</f>
        <v>28102</v>
      </c>
      <c r="M81" s="111"/>
    </row>
    <row r="82" spans="1:13" ht="16.5" thickBot="1" x14ac:dyDescent="0.3">
      <c r="A82" s="45">
        <v>107</v>
      </c>
      <c r="B82" s="26" t="s">
        <v>107</v>
      </c>
      <c r="C82" s="26" t="s">
        <v>108</v>
      </c>
      <c r="D82" s="46" t="s">
        <v>41</v>
      </c>
      <c r="E82" s="27" t="s">
        <v>31</v>
      </c>
      <c r="F82" s="28">
        <v>18000</v>
      </c>
      <c r="G82" s="28">
        <f>+F82*2.87%</f>
        <v>516.6</v>
      </c>
      <c r="H82" s="28">
        <f>+F82*3.04%</f>
        <v>547.20000000000005</v>
      </c>
      <c r="I82" s="28">
        <v>0</v>
      </c>
      <c r="J82" s="28">
        <v>225</v>
      </c>
      <c r="K82" s="28">
        <f t="shared" si="15"/>
        <v>1288.8000000000002</v>
      </c>
      <c r="L82" s="29">
        <f>+F82-K82</f>
        <v>16711.2</v>
      </c>
      <c r="M82" s="111"/>
    </row>
    <row r="83" spans="1:13" ht="16.5" thickBot="1" x14ac:dyDescent="0.3">
      <c r="A83" s="47"/>
      <c r="B83" s="34"/>
      <c r="C83" s="32">
        <f>+COUNTA(C77:C82)</f>
        <v>6</v>
      </c>
      <c r="D83" s="48"/>
      <c r="E83" s="48"/>
      <c r="F83" s="35">
        <f t="shared" ref="F83:L83" si="16">SUM(F77:F82)</f>
        <v>176000</v>
      </c>
      <c r="G83" s="35">
        <f t="shared" si="16"/>
        <v>5051.2000000000007</v>
      </c>
      <c r="H83" s="35">
        <f t="shared" si="16"/>
        <v>5350.4</v>
      </c>
      <c r="I83" s="35">
        <f t="shared" si="16"/>
        <v>0</v>
      </c>
      <c r="J83" s="35">
        <f t="shared" si="16"/>
        <v>17309.919999999998</v>
      </c>
      <c r="K83" s="35">
        <f t="shared" si="16"/>
        <v>27711.519999999997</v>
      </c>
      <c r="L83" s="36">
        <f t="shared" si="16"/>
        <v>148288.48000000001</v>
      </c>
      <c r="M83" s="111"/>
    </row>
    <row r="84" spans="1:13" ht="16.5" thickBot="1" x14ac:dyDescent="0.3">
      <c r="A84" s="49"/>
      <c r="B84" s="50"/>
      <c r="C84" s="50"/>
      <c r="D84" s="51"/>
      <c r="E84" s="51"/>
      <c r="F84" s="50"/>
      <c r="G84" s="50"/>
      <c r="H84" s="50"/>
      <c r="I84" s="50"/>
      <c r="J84" s="50"/>
      <c r="K84" s="50"/>
      <c r="L84" s="50"/>
      <c r="M84" s="111"/>
    </row>
    <row r="85" spans="1:13" ht="16.5" thickBot="1" x14ac:dyDescent="0.3">
      <c r="A85" s="69"/>
      <c r="B85" s="69" t="s">
        <v>109</v>
      </c>
      <c r="C85" s="70"/>
      <c r="D85" s="71"/>
      <c r="E85" s="71"/>
      <c r="F85" s="70"/>
      <c r="G85" s="70"/>
      <c r="H85" s="70"/>
      <c r="I85" s="70"/>
      <c r="J85" s="70"/>
      <c r="K85" s="70"/>
      <c r="L85" s="72"/>
      <c r="M85" s="111"/>
    </row>
    <row r="86" spans="1:13" ht="15.75" x14ac:dyDescent="0.25">
      <c r="A86" s="41" t="s">
        <v>110</v>
      </c>
      <c r="B86" s="13" t="s">
        <v>111</v>
      </c>
      <c r="C86" s="13" t="s">
        <v>63</v>
      </c>
      <c r="D86" s="58" t="s">
        <v>37</v>
      </c>
      <c r="E86" s="58" t="s">
        <v>31</v>
      </c>
      <c r="F86" s="15">
        <v>80000</v>
      </c>
      <c r="G86" s="15">
        <f>+F86*2.87%</f>
        <v>2296</v>
      </c>
      <c r="H86" s="15">
        <f>+F86*3.04%</f>
        <v>2432</v>
      </c>
      <c r="I86" s="15">
        <v>6972</v>
      </c>
      <c r="J86" s="15">
        <v>11226.46</v>
      </c>
      <c r="K86" s="15">
        <f>+G86+H86+I86+J86</f>
        <v>22926.46</v>
      </c>
      <c r="L86" s="16">
        <f>+F86-K86</f>
        <v>57073.54</v>
      </c>
      <c r="M86" s="111"/>
    </row>
    <row r="87" spans="1:13" ht="16.5" thickBot="1" x14ac:dyDescent="0.3">
      <c r="A87" s="78">
        <v>773</v>
      </c>
      <c r="B87" s="26" t="s">
        <v>112</v>
      </c>
      <c r="C87" s="79" t="s">
        <v>113</v>
      </c>
      <c r="D87" s="27" t="s">
        <v>37</v>
      </c>
      <c r="E87" s="27" t="s">
        <v>31</v>
      </c>
      <c r="F87" s="28">
        <v>36000</v>
      </c>
      <c r="G87" s="28">
        <f>+F87*2.87%</f>
        <v>1033.2</v>
      </c>
      <c r="H87" s="28">
        <f>+F87*3.04%</f>
        <v>1094.4000000000001</v>
      </c>
      <c r="I87" s="28">
        <v>0</v>
      </c>
      <c r="J87" s="28">
        <v>25</v>
      </c>
      <c r="K87" s="28">
        <f>+G87+H87+I87+J87</f>
        <v>2152.6000000000004</v>
      </c>
      <c r="L87" s="29">
        <f>+F87-K87</f>
        <v>33847.4</v>
      </c>
      <c r="M87" s="111"/>
    </row>
    <row r="88" spans="1:13" ht="16.5" thickBot="1" x14ac:dyDescent="0.3">
      <c r="A88" s="47"/>
      <c r="B88" s="34"/>
      <c r="C88" s="32">
        <f>+COUNTA(C86:C87)</f>
        <v>2</v>
      </c>
      <c r="D88" s="48"/>
      <c r="E88" s="48"/>
      <c r="F88" s="35">
        <f>SUM(F86:F87)</f>
        <v>116000</v>
      </c>
      <c r="G88" s="35">
        <f>SUM(G86:G87)</f>
        <v>3329.2</v>
      </c>
      <c r="H88" s="35">
        <f>SUM(H86:H87)</f>
        <v>3526.4</v>
      </c>
      <c r="I88" s="35">
        <f>SUM(I86)</f>
        <v>6972</v>
      </c>
      <c r="J88" s="35">
        <f>SUM(J86:J87)</f>
        <v>11251.46</v>
      </c>
      <c r="K88" s="35">
        <f>SUM(K86:K87)</f>
        <v>25079.059999999998</v>
      </c>
      <c r="L88" s="36">
        <f>SUM(L86:L87)</f>
        <v>90920.94</v>
      </c>
      <c r="M88" s="111"/>
    </row>
    <row r="89" spans="1:13" ht="16.5" thickBot="1" x14ac:dyDescent="0.3">
      <c r="A89" s="49"/>
      <c r="B89" s="50"/>
      <c r="C89" s="50"/>
      <c r="D89" s="51"/>
      <c r="E89" s="51"/>
      <c r="F89" s="50"/>
      <c r="G89" s="50"/>
      <c r="H89" s="50"/>
      <c r="I89" s="50"/>
      <c r="J89" s="50"/>
      <c r="K89" s="50"/>
      <c r="L89" s="50"/>
      <c r="M89" s="111"/>
    </row>
    <row r="90" spans="1:13" ht="16.5" thickBot="1" x14ac:dyDescent="0.3">
      <c r="A90" s="69"/>
      <c r="B90" s="69" t="s">
        <v>114</v>
      </c>
      <c r="C90" s="70"/>
      <c r="D90" s="71"/>
      <c r="E90" s="71"/>
      <c r="F90" s="70"/>
      <c r="G90" s="70"/>
      <c r="H90" s="70"/>
      <c r="I90" s="70"/>
      <c r="J90" s="70"/>
      <c r="K90" s="70"/>
      <c r="L90" s="72"/>
      <c r="M90" s="111"/>
    </row>
    <row r="91" spans="1:13" ht="15.75" x14ac:dyDescent="0.25">
      <c r="A91" s="41" t="s">
        <v>115</v>
      </c>
      <c r="B91" s="13" t="s">
        <v>116</v>
      </c>
      <c r="C91" s="13" t="s">
        <v>63</v>
      </c>
      <c r="D91" s="58" t="s">
        <v>23</v>
      </c>
      <c r="E91" s="58" t="s">
        <v>19</v>
      </c>
      <c r="F91" s="15">
        <v>40000</v>
      </c>
      <c r="G91" s="15">
        <f>+F91*2.87%</f>
        <v>1148</v>
      </c>
      <c r="H91" s="15">
        <f>+F91*3.04%</f>
        <v>1216</v>
      </c>
      <c r="I91" s="15">
        <v>442.65</v>
      </c>
      <c r="J91" s="15">
        <v>14203.2</v>
      </c>
      <c r="K91" s="15">
        <f>+G91+H91+I91+J91</f>
        <v>17009.850000000002</v>
      </c>
      <c r="L91" s="16">
        <f>+F91-K91</f>
        <v>22990.149999999998</v>
      </c>
      <c r="M91" s="111"/>
    </row>
    <row r="92" spans="1:13" ht="15.75" x14ac:dyDescent="0.25">
      <c r="A92" s="43" t="s">
        <v>117</v>
      </c>
      <c r="B92" s="18" t="s">
        <v>118</v>
      </c>
      <c r="C92" s="18" t="s">
        <v>119</v>
      </c>
      <c r="D92" s="23" t="s">
        <v>37</v>
      </c>
      <c r="E92" s="23" t="s">
        <v>31</v>
      </c>
      <c r="F92" s="20">
        <v>31500</v>
      </c>
      <c r="G92" s="20">
        <f>+F92*2.87%</f>
        <v>904.05</v>
      </c>
      <c r="H92" s="20">
        <f>+F92*3.04%</f>
        <v>957.6</v>
      </c>
      <c r="I92" s="20">
        <v>0</v>
      </c>
      <c r="J92" s="20">
        <v>12714.27</v>
      </c>
      <c r="K92" s="20">
        <f>+G92+H92+I92+J92</f>
        <v>14575.92</v>
      </c>
      <c r="L92" s="21">
        <f>+F92-K92</f>
        <v>16924.080000000002</v>
      </c>
      <c r="M92" s="111"/>
    </row>
    <row r="93" spans="1:13" ht="16.5" thickBot="1" x14ac:dyDescent="0.3">
      <c r="A93" s="45" t="s">
        <v>120</v>
      </c>
      <c r="B93" s="80" t="s">
        <v>121</v>
      </c>
      <c r="C93" s="26" t="s">
        <v>122</v>
      </c>
      <c r="D93" s="46" t="s">
        <v>41</v>
      </c>
      <c r="E93" s="81" t="s">
        <v>19</v>
      </c>
      <c r="F93" s="82">
        <v>26250</v>
      </c>
      <c r="G93" s="28">
        <f>+F93*2.87%</f>
        <v>753.375</v>
      </c>
      <c r="H93" s="28">
        <f>+F93*3.04%</f>
        <v>798</v>
      </c>
      <c r="I93" s="28">
        <v>0</v>
      </c>
      <c r="J93" s="28">
        <v>1358.5</v>
      </c>
      <c r="K93" s="28">
        <f>+G93+H93+I93+J93</f>
        <v>2909.875</v>
      </c>
      <c r="L93" s="29">
        <v>23340.12</v>
      </c>
      <c r="M93" s="111"/>
    </row>
    <row r="94" spans="1:13" ht="16.5" thickBot="1" x14ac:dyDescent="0.3">
      <c r="A94" s="47"/>
      <c r="B94" s="34"/>
      <c r="C94" s="32">
        <f>+COUNTA(C91:C93)</f>
        <v>3</v>
      </c>
      <c r="D94" s="48"/>
      <c r="E94" s="48"/>
      <c r="F94" s="35">
        <f t="shared" ref="F94:K94" si="17">SUM(F91:F93)</f>
        <v>97750</v>
      </c>
      <c r="G94" s="35">
        <f t="shared" si="17"/>
        <v>2805.4250000000002</v>
      </c>
      <c r="H94" s="35">
        <f t="shared" si="17"/>
        <v>2971.6</v>
      </c>
      <c r="I94" s="35">
        <f t="shared" si="17"/>
        <v>442.65</v>
      </c>
      <c r="J94" s="35">
        <f t="shared" si="17"/>
        <v>28275.97</v>
      </c>
      <c r="K94" s="35">
        <f t="shared" si="17"/>
        <v>34495.645000000004</v>
      </c>
      <c r="L94" s="36">
        <f>SUM(L91:L93)</f>
        <v>63254.349999999991</v>
      </c>
      <c r="M94" s="111"/>
    </row>
    <row r="95" spans="1:13" ht="15.75" x14ac:dyDescent="0.25">
      <c r="A95" s="37"/>
      <c r="B95" s="38"/>
      <c r="C95" s="61"/>
      <c r="D95" s="62"/>
      <c r="E95" s="62"/>
      <c r="F95" s="40"/>
      <c r="G95" s="40"/>
      <c r="H95" s="40"/>
      <c r="I95" s="40"/>
      <c r="J95" s="40"/>
      <c r="K95" s="40"/>
      <c r="L95" s="40"/>
      <c r="M95" s="111"/>
    </row>
    <row r="96" spans="1:13" ht="15.75" x14ac:dyDescent="0.25">
      <c r="A96" s="37"/>
      <c r="B96" s="38"/>
      <c r="C96" s="61"/>
      <c r="D96" s="62"/>
      <c r="E96" s="62"/>
      <c r="F96" s="40"/>
      <c r="G96" s="40"/>
      <c r="H96" s="40"/>
      <c r="I96" s="40"/>
      <c r="J96" s="40"/>
      <c r="K96" s="40"/>
      <c r="L96" s="40"/>
      <c r="M96" s="111"/>
    </row>
    <row r="97" spans="1:13" ht="15.75" x14ac:dyDescent="0.25">
      <c r="A97" s="37"/>
      <c r="B97" s="38"/>
      <c r="C97" s="61"/>
      <c r="D97" s="62"/>
      <c r="E97" s="62"/>
      <c r="F97" s="40"/>
      <c r="G97" s="40"/>
      <c r="H97" s="40"/>
      <c r="I97" s="40"/>
      <c r="J97" s="40"/>
      <c r="K97" s="40"/>
      <c r="L97" s="40"/>
      <c r="M97" s="111"/>
    </row>
    <row r="98" spans="1:13" ht="15.75" x14ac:dyDescent="0.25">
      <c r="A98" s="37"/>
      <c r="B98" s="38"/>
      <c r="C98" s="61"/>
      <c r="D98" s="62"/>
      <c r="E98" s="62"/>
      <c r="F98" s="40"/>
      <c r="G98" s="40"/>
      <c r="H98" s="40"/>
      <c r="I98" s="40"/>
      <c r="J98" s="40"/>
      <c r="K98" s="40"/>
      <c r="L98" s="40"/>
      <c r="M98" s="111"/>
    </row>
    <row r="99" spans="1:13" ht="15.75" x14ac:dyDescent="0.25">
      <c r="A99" s="37"/>
      <c r="B99" s="38"/>
      <c r="C99" s="61"/>
      <c r="D99" s="62"/>
      <c r="E99" s="62"/>
      <c r="F99" s="40"/>
      <c r="G99" s="40"/>
      <c r="H99" s="40"/>
      <c r="I99" s="40"/>
      <c r="J99" s="40"/>
      <c r="K99" s="40"/>
      <c r="L99" s="40"/>
      <c r="M99" s="111"/>
    </row>
    <row r="100" spans="1:13" ht="16.5" thickBot="1" x14ac:dyDescent="0.3">
      <c r="A100" s="49"/>
      <c r="B100" s="50"/>
      <c r="C100" s="50"/>
      <c r="D100" s="51"/>
      <c r="E100" s="51"/>
      <c r="F100" s="50"/>
      <c r="G100" s="50"/>
      <c r="H100" s="50"/>
      <c r="I100" s="50"/>
      <c r="J100" s="50"/>
      <c r="K100" s="50"/>
      <c r="L100" s="50"/>
      <c r="M100" s="111"/>
    </row>
    <row r="101" spans="1:13" ht="16.5" thickBot="1" x14ac:dyDescent="0.3">
      <c r="A101" s="69"/>
      <c r="B101" s="69" t="s">
        <v>123</v>
      </c>
      <c r="C101" s="70"/>
      <c r="D101" s="71"/>
      <c r="E101" s="71"/>
      <c r="F101" s="70"/>
      <c r="G101" s="70"/>
      <c r="H101" s="70"/>
      <c r="I101" s="70"/>
      <c r="J101" s="70"/>
      <c r="K101" s="70"/>
      <c r="L101" s="72"/>
      <c r="M101" s="111"/>
    </row>
    <row r="102" spans="1:13" ht="16.5" thickBot="1" x14ac:dyDescent="0.3">
      <c r="A102" s="52" t="s">
        <v>124</v>
      </c>
      <c r="B102" s="53" t="s">
        <v>125</v>
      </c>
      <c r="C102" s="53" t="s">
        <v>126</v>
      </c>
      <c r="D102" s="55" t="s">
        <v>37</v>
      </c>
      <c r="E102" s="55" t="s">
        <v>127</v>
      </c>
      <c r="F102" s="56">
        <v>48000</v>
      </c>
      <c r="G102" s="56">
        <f>+F102*2.87%</f>
        <v>1377.6</v>
      </c>
      <c r="H102" s="56">
        <f>+F102*3.04%</f>
        <v>1459.2</v>
      </c>
      <c r="I102" s="56">
        <v>1314.41</v>
      </c>
      <c r="J102" s="56">
        <v>7868.75</v>
      </c>
      <c r="K102" s="56">
        <f>+G102+H102+I102+J102</f>
        <v>12019.96</v>
      </c>
      <c r="L102" s="57">
        <f>+F102-K102</f>
        <v>35980.04</v>
      </c>
      <c r="M102" s="111"/>
    </row>
    <row r="103" spans="1:13" ht="16.5" thickBot="1" x14ac:dyDescent="0.3">
      <c r="A103" s="47"/>
      <c r="B103" s="34"/>
      <c r="C103" s="32">
        <f>+COUNTA(C101:C102)</f>
        <v>1</v>
      </c>
      <c r="D103" s="48"/>
      <c r="E103" s="48"/>
      <c r="F103" s="35">
        <f t="shared" ref="F103:L103" si="18">SUM(F102)</f>
        <v>48000</v>
      </c>
      <c r="G103" s="35">
        <f t="shared" si="18"/>
        <v>1377.6</v>
      </c>
      <c r="H103" s="35">
        <f t="shared" si="18"/>
        <v>1459.2</v>
      </c>
      <c r="I103" s="35">
        <f t="shared" si="18"/>
        <v>1314.41</v>
      </c>
      <c r="J103" s="35">
        <f t="shared" si="18"/>
        <v>7868.75</v>
      </c>
      <c r="K103" s="35">
        <f t="shared" si="18"/>
        <v>12019.96</v>
      </c>
      <c r="L103" s="36">
        <f t="shared" si="18"/>
        <v>35980.04</v>
      </c>
      <c r="M103" s="111"/>
    </row>
    <row r="104" spans="1:13" ht="16.5" thickBot="1" x14ac:dyDescent="0.3">
      <c r="A104" s="37"/>
      <c r="B104" s="38"/>
      <c r="C104" s="61"/>
      <c r="D104" s="62"/>
      <c r="E104" s="62"/>
      <c r="F104" s="40"/>
      <c r="G104" s="40"/>
      <c r="H104" s="40"/>
      <c r="I104" s="40"/>
      <c r="J104" s="40"/>
      <c r="K104" s="40"/>
      <c r="L104" s="40"/>
      <c r="M104" s="111"/>
    </row>
    <row r="105" spans="1:13" ht="16.5" thickBot="1" x14ac:dyDescent="0.3">
      <c r="A105" s="69"/>
      <c r="B105" s="69" t="s">
        <v>128</v>
      </c>
      <c r="C105" s="70"/>
      <c r="D105" s="71"/>
      <c r="E105" s="71"/>
      <c r="F105" s="70"/>
      <c r="G105" s="70"/>
      <c r="H105" s="70"/>
      <c r="I105" s="70"/>
      <c r="J105" s="70"/>
      <c r="K105" s="70"/>
      <c r="L105" s="72"/>
      <c r="M105" s="111"/>
    </row>
    <row r="106" spans="1:13" ht="15.75" x14ac:dyDescent="0.25">
      <c r="A106" s="41" t="s">
        <v>129</v>
      </c>
      <c r="B106" s="13" t="s">
        <v>130</v>
      </c>
      <c r="C106" s="13" t="s">
        <v>131</v>
      </c>
      <c r="D106" s="58" t="s">
        <v>41</v>
      </c>
      <c r="E106" s="58" t="s">
        <v>19</v>
      </c>
      <c r="F106" s="15">
        <v>26250</v>
      </c>
      <c r="G106" s="15">
        <f t="shared" ref="G106:G127" si="19">+F106*2.87%</f>
        <v>753.375</v>
      </c>
      <c r="H106" s="15">
        <f t="shared" ref="H106:H127" si="20">+F106*3.04%</f>
        <v>798</v>
      </c>
      <c r="I106" s="15">
        <v>0</v>
      </c>
      <c r="J106" s="15">
        <v>15310.38</v>
      </c>
      <c r="K106" s="15">
        <f t="shared" ref="K106:K127" si="21">+G106+H106+I106+J106</f>
        <v>16861.754999999997</v>
      </c>
      <c r="L106" s="16">
        <v>9388.24</v>
      </c>
      <c r="M106" s="111"/>
    </row>
    <row r="107" spans="1:13" ht="15.75" x14ac:dyDescent="0.25">
      <c r="A107" s="43" t="s">
        <v>132</v>
      </c>
      <c r="B107" s="18" t="s">
        <v>133</v>
      </c>
      <c r="C107" s="18" t="s">
        <v>134</v>
      </c>
      <c r="D107" s="23" t="s">
        <v>41</v>
      </c>
      <c r="E107" s="23" t="s">
        <v>19</v>
      </c>
      <c r="F107" s="20">
        <v>35000</v>
      </c>
      <c r="G107" s="20">
        <f t="shared" si="19"/>
        <v>1004.5</v>
      </c>
      <c r="H107" s="20">
        <f t="shared" si="20"/>
        <v>1064</v>
      </c>
      <c r="I107" s="20">
        <v>0</v>
      </c>
      <c r="J107" s="20">
        <v>10080.040000000001</v>
      </c>
      <c r="K107" s="20">
        <f t="shared" si="21"/>
        <v>12148.54</v>
      </c>
      <c r="L107" s="21">
        <f t="shared" ref="L107:L127" si="22">+F107-K107</f>
        <v>22851.46</v>
      </c>
      <c r="M107" s="111"/>
    </row>
    <row r="108" spans="1:13" ht="15.75" x14ac:dyDescent="0.25">
      <c r="A108" s="43" t="s">
        <v>135</v>
      </c>
      <c r="B108" s="18" t="s">
        <v>136</v>
      </c>
      <c r="C108" s="18" t="s">
        <v>137</v>
      </c>
      <c r="D108" s="23" t="s">
        <v>41</v>
      </c>
      <c r="E108" s="23" t="s">
        <v>19</v>
      </c>
      <c r="F108" s="20">
        <v>40000</v>
      </c>
      <c r="G108" s="20">
        <f t="shared" si="19"/>
        <v>1148</v>
      </c>
      <c r="H108" s="20">
        <f t="shared" si="20"/>
        <v>1216</v>
      </c>
      <c r="I108" s="20">
        <v>442.65</v>
      </c>
      <c r="J108" s="20">
        <v>125</v>
      </c>
      <c r="K108" s="20">
        <f t="shared" si="21"/>
        <v>2931.65</v>
      </c>
      <c r="L108" s="21">
        <f t="shared" si="22"/>
        <v>37068.35</v>
      </c>
      <c r="M108" s="111"/>
    </row>
    <row r="109" spans="1:13" ht="15.75" x14ac:dyDescent="0.25">
      <c r="A109" s="43" t="s">
        <v>138</v>
      </c>
      <c r="B109" s="18" t="s">
        <v>139</v>
      </c>
      <c r="C109" s="18" t="s">
        <v>140</v>
      </c>
      <c r="D109" s="23" t="s">
        <v>41</v>
      </c>
      <c r="E109" s="23" t="s">
        <v>19</v>
      </c>
      <c r="F109" s="20">
        <v>15400</v>
      </c>
      <c r="G109" s="20">
        <f t="shared" si="19"/>
        <v>441.98</v>
      </c>
      <c r="H109" s="20">
        <f t="shared" si="20"/>
        <v>468.16</v>
      </c>
      <c r="I109" s="20">
        <v>0</v>
      </c>
      <c r="J109" s="20">
        <v>125</v>
      </c>
      <c r="K109" s="20">
        <f t="shared" si="21"/>
        <v>1035.1400000000001</v>
      </c>
      <c r="L109" s="21">
        <f t="shared" si="22"/>
        <v>14364.86</v>
      </c>
      <c r="M109" s="111"/>
    </row>
    <row r="110" spans="1:13" ht="15.75" x14ac:dyDescent="0.25">
      <c r="A110" s="43" t="s">
        <v>141</v>
      </c>
      <c r="B110" s="18" t="s">
        <v>142</v>
      </c>
      <c r="C110" s="18" t="s">
        <v>140</v>
      </c>
      <c r="D110" s="23" t="s">
        <v>41</v>
      </c>
      <c r="E110" s="23" t="s">
        <v>19</v>
      </c>
      <c r="F110" s="20">
        <v>20000</v>
      </c>
      <c r="G110" s="20">
        <f t="shared" si="19"/>
        <v>574</v>
      </c>
      <c r="H110" s="20">
        <f t="shared" si="20"/>
        <v>608</v>
      </c>
      <c r="I110" s="20">
        <v>0</v>
      </c>
      <c r="J110" s="20">
        <v>12224.22</v>
      </c>
      <c r="K110" s="20">
        <f t="shared" si="21"/>
        <v>13406.22</v>
      </c>
      <c r="L110" s="21">
        <f t="shared" si="22"/>
        <v>6593.7800000000007</v>
      </c>
      <c r="M110" s="111"/>
    </row>
    <row r="111" spans="1:13" ht="15.75" x14ac:dyDescent="0.25">
      <c r="A111" s="43" t="s">
        <v>143</v>
      </c>
      <c r="B111" s="18" t="s">
        <v>144</v>
      </c>
      <c r="C111" s="18" t="s">
        <v>140</v>
      </c>
      <c r="D111" s="23" t="s">
        <v>41</v>
      </c>
      <c r="E111" s="23" t="s">
        <v>19</v>
      </c>
      <c r="F111" s="20">
        <v>18700</v>
      </c>
      <c r="G111" s="20">
        <f t="shared" si="19"/>
        <v>536.68999999999994</v>
      </c>
      <c r="H111" s="20">
        <f t="shared" si="20"/>
        <v>568.48</v>
      </c>
      <c r="I111" s="20">
        <v>0</v>
      </c>
      <c r="J111" s="20">
        <v>11231.01</v>
      </c>
      <c r="K111" s="20">
        <f t="shared" si="21"/>
        <v>12336.18</v>
      </c>
      <c r="L111" s="21">
        <f t="shared" si="22"/>
        <v>6363.82</v>
      </c>
      <c r="M111" s="111"/>
    </row>
    <row r="112" spans="1:13" ht="15.75" x14ac:dyDescent="0.25">
      <c r="A112" s="43" t="s">
        <v>145</v>
      </c>
      <c r="B112" s="18" t="s">
        <v>146</v>
      </c>
      <c r="C112" s="18" t="s">
        <v>140</v>
      </c>
      <c r="D112" s="23" t="s">
        <v>41</v>
      </c>
      <c r="E112" s="23" t="s">
        <v>19</v>
      </c>
      <c r="F112" s="20">
        <v>15400</v>
      </c>
      <c r="G112" s="20">
        <f t="shared" si="19"/>
        <v>441.98</v>
      </c>
      <c r="H112" s="20">
        <f t="shared" si="20"/>
        <v>468.16</v>
      </c>
      <c r="I112" s="20">
        <v>0</v>
      </c>
      <c r="J112" s="20">
        <v>9377.94</v>
      </c>
      <c r="K112" s="20">
        <f>+G112+H112+I112+J112</f>
        <v>10288.08</v>
      </c>
      <c r="L112" s="21">
        <f t="shared" si="22"/>
        <v>5111.92</v>
      </c>
      <c r="M112" s="111"/>
    </row>
    <row r="113" spans="1:13" ht="15.75" x14ac:dyDescent="0.25">
      <c r="A113" s="43" t="s">
        <v>147</v>
      </c>
      <c r="B113" s="18" t="s">
        <v>148</v>
      </c>
      <c r="C113" s="18" t="s">
        <v>149</v>
      </c>
      <c r="D113" s="23" t="s">
        <v>41</v>
      </c>
      <c r="E113" s="23" t="s">
        <v>19</v>
      </c>
      <c r="F113" s="20">
        <v>22000</v>
      </c>
      <c r="G113" s="20">
        <f t="shared" si="19"/>
        <v>631.4</v>
      </c>
      <c r="H113" s="20">
        <f t="shared" si="20"/>
        <v>668.8</v>
      </c>
      <c r="I113" s="20"/>
      <c r="J113" s="20">
        <v>3361.83</v>
      </c>
      <c r="K113" s="20">
        <f t="shared" si="21"/>
        <v>4662.03</v>
      </c>
      <c r="L113" s="21">
        <f t="shared" si="22"/>
        <v>17337.97</v>
      </c>
      <c r="M113" s="111"/>
    </row>
    <row r="114" spans="1:13" ht="15.75" x14ac:dyDescent="0.25">
      <c r="A114" s="43" t="s">
        <v>150</v>
      </c>
      <c r="B114" s="18" t="s">
        <v>151</v>
      </c>
      <c r="C114" s="18" t="s">
        <v>152</v>
      </c>
      <c r="D114" s="23" t="s">
        <v>37</v>
      </c>
      <c r="E114" s="23" t="s">
        <v>19</v>
      </c>
      <c r="F114" s="20">
        <v>15400</v>
      </c>
      <c r="G114" s="20">
        <f t="shared" si="19"/>
        <v>441.98</v>
      </c>
      <c r="H114" s="20">
        <f t="shared" si="20"/>
        <v>468.16</v>
      </c>
      <c r="I114" s="20">
        <v>0</v>
      </c>
      <c r="J114" s="20">
        <v>5775.88</v>
      </c>
      <c r="K114" s="20">
        <f t="shared" si="21"/>
        <v>6686.02</v>
      </c>
      <c r="L114" s="21">
        <f t="shared" si="22"/>
        <v>8713.98</v>
      </c>
      <c r="M114" s="111"/>
    </row>
    <row r="115" spans="1:13" ht="15.75" x14ac:dyDescent="0.25">
      <c r="A115" s="43" t="s">
        <v>153</v>
      </c>
      <c r="B115" s="18" t="s">
        <v>154</v>
      </c>
      <c r="C115" s="18" t="s">
        <v>152</v>
      </c>
      <c r="D115" s="23" t="s">
        <v>41</v>
      </c>
      <c r="E115" s="23" t="s">
        <v>31</v>
      </c>
      <c r="F115" s="20">
        <v>15400</v>
      </c>
      <c r="G115" s="20">
        <f t="shared" si="19"/>
        <v>441.98</v>
      </c>
      <c r="H115" s="20">
        <f t="shared" si="20"/>
        <v>468.16</v>
      </c>
      <c r="I115" s="20">
        <v>0</v>
      </c>
      <c r="J115" s="20">
        <v>9476.6299999999992</v>
      </c>
      <c r="K115" s="20">
        <f t="shared" si="21"/>
        <v>10386.769999999999</v>
      </c>
      <c r="L115" s="21">
        <f t="shared" si="22"/>
        <v>5013.2300000000014</v>
      </c>
      <c r="M115" s="111"/>
    </row>
    <row r="116" spans="1:13" ht="15.75" x14ac:dyDescent="0.25">
      <c r="A116" s="43" t="s">
        <v>155</v>
      </c>
      <c r="B116" s="18" t="s">
        <v>156</v>
      </c>
      <c r="C116" s="18" t="s">
        <v>152</v>
      </c>
      <c r="D116" s="23" t="s">
        <v>37</v>
      </c>
      <c r="E116" s="23" t="s">
        <v>31</v>
      </c>
      <c r="F116" s="20">
        <v>15400</v>
      </c>
      <c r="G116" s="20">
        <f t="shared" si="19"/>
        <v>441.98</v>
      </c>
      <c r="H116" s="20">
        <f t="shared" si="20"/>
        <v>468.16</v>
      </c>
      <c r="I116" s="20">
        <v>0</v>
      </c>
      <c r="J116" s="20">
        <v>1995</v>
      </c>
      <c r="K116" s="20">
        <f t="shared" si="21"/>
        <v>2905.1400000000003</v>
      </c>
      <c r="L116" s="21">
        <f t="shared" si="22"/>
        <v>12494.86</v>
      </c>
      <c r="M116" s="111"/>
    </row>
    <row r="117" spans="1:13" ht="15.75" x14ac:dyDescent="0.25">
      <c r="A117" s="43" t="s">
        <v>157</v>
      </c>
      <c r="B117" s="18" t="s">
        <v>158</v>
      </c>
      <c r="C117" s="18" t="s">
        <v>152</v>
      </c>
      <c r="D117" s="23" t="s">
        <v>41</v>
      </c>
      <c r="E117" s="23" t="s">
        <v>31</v>
      </c>
      <c r="F117" s="20">
        <v>15400</v>
      </c>
      <c r="G117" s="20">
        <f t="shared" si="19"/>
        <v>441.98</v>
      </c>
      <c r="H117" s="20">
        <f t="shared" si="20"/>
        <v>468.16</v>
      </c>
      <c r="I117" s="20">
        <v>0</v>
      </c>
      <c r="J117" s="20">
        <v>125</v>
      </c>
      <c r="K117" s="20">
        <f t="shared" si="21"/>
        <v>1035.1400000000001</v>
      </c>
      <c r="L117" s="21">
        <f t="shared" si="22"/>
        <v>14364.86</v>
      </c>
      <c r="M117" s="111"/>
    </row>
    <row r="118" spans="1:13" ht="15.75" x14ac:dyDescent="0.25">
      <c r="A118" s="43" t="s">
        <v>159</v>
      </c>
      <c r="B118" s="18" t="s">
        <v>160</v>
      </c>
      <c r="C118" s="18" t="s">
        <v>152</v>
      </c>
      <c r="D118" s="23" t="s">
        <v>41</v>
      </c>
      <c r="E118" s="23" t="s">
        <v>31</v>
      </c>
      <c r="F118" s="20">
        <v>15400</v>
      </c>
      <c r="G118" s="20">
        <f t="shared" si="19"/>
        <v>441.98</v>
      </c>
      <c r="H118" s="20">
        <f t="shared" si="20"/>
        <v>468.16</v>
      </c>
      <c r="I118" s="20">
        <v>0</v>
      </c>
      <c r="J118" s="20">
        <v>1371.76</v>
      </c>
      <c r="K118" s="20">
        <f t="shared" si="21"/>
        <v>2281.9</v>
      </c>
      <c r="L118" s="21">
        <f t="shared" si="22"/>
        <v>13118.1</v>
      </c>
      <c r="M118" s="111"/>
    </row>
    <row r="119" spans="1:13" ht="15.75" x14ac:dyDescent="0.25">
      <c r="A119" s="43" t="s">
        <v>161</v>
      </c>
      <c r="B119" s="18" t="s">
        <v>162</v>
      </c>
      <c r="C119" s="18" t="s">
        <v>152</v>
      </c>
      <c r="D119" s="23" t="s">
        <v>41</v>
      </c>
      <c r="E119" s="23" t="s">
        <v>31</v>
      </c>
      <c r="F119" s="20">
        <v>15400</v>
      </c>
      <c r="G119" s="20">
        <f t="shared" si="19"/>
        <v>441.98</v>
      </c>
      <c r="H119" s="20">
        <f t="shared" si="20"/>
        <v>468.16</v>
      </c>
      <c r="I119" s="20">
        <v>0</v>
      </c>
      <c r="J119" s="20">
        <v>4726.42</v>
      </c>
      <c r="K119" s="20">
        <f t="shared" si="21"/>
        <v>5636.56</v>
      </c>
      <c r="L119" s="21">
        <f t="shared" si="22"/>
        <v>9763.4399999999987</v>
      </c>
      <c r="M119" s="111"/>
    </row>
    <row r="120" spans="1:13" ht="15.75" x14ac:dyDescent="0.25">
      <c r="A120" s="43" t="s">
        <v>163</v>
      </c>
      <c r="B120" s="18" t="s">
        <v>164</v>
      </c>
      <c r="C120" s="18" t="s">
        <v>152</v>
      </c>
      <c r="D120" s="23" t="s">
        <v>41</v>
      </c>
      <c r="E120" s="23" t="s">
        <v>31</v>
      </c>
      <c r="F120" s="20">
        <v>15400</v>
      </c>
      <c r="G120" s="20">
        <f t="shared" si="19"/>
        <v>441.98</v>
      </c>
      <c r="H120" s="20">
        <f t="shared" si="20"/>
        <v>468.16</v>
      </c>
      <c r="I120" s="20">
        <v>0</v>
      </c>
      <c r="J120" s="20">
        <v>4099.55</v>
      </c>
      <c r="K120" s="20">
        <f t="shared" si="21"/>
        <v>5009.6900000000005</v>
      </c>
      <c r="L120" s="21">
        <f t="shared" si="22"/>
        <v>10390.31</v>
      </c>
      <c r="M120" s="111"/>
    </row>
    <row r="121" spans="1:13" ht="15.75" x14ac:dyDescent="0.25">
      <c r="A121" s="43" t="s">
        <v>165</v>
      </c>
      <c r="B121" s="18" t="s">
        <v>166</v>
      </c>
      <c r="C121" s="18" t="s">
        <v>152</v>
      </c>
      <c r="D121" s="23" t="s">
        <v>41</v>
      </c>
      <c r="E121" s="23" t="s">
        <v>19</v>
      </c>
      <c r="F121" s="20">
        <v>15400</v>
      </c>
      <c r="G121" s="20">
        <f t="shared" si="19"/>
        <v>441.98</v>
      </c>
      <c r="H121" s="20">
        <f t="shared" si="20"/>
        <v>468.16</v>
      </c>
      <c r="I121" s="20">
        <v>0</v>
      </c>
      <c r="J121" s="20">
        <v>9609.44</v>
      </c>
      <c r="K121" s="20">
        <f t="shared" si="21"/>
        <v>10519.58</v>
      </c>
      <c r="L121" s="21">
        <f t="shared" si="22"/>
        <v>4880.42</v>
      </c>
      <c r="M121" s="111"/>
    </row>
    <row r="122" spans="1:13" ht="15.75" x14ac:dyDescent="0.25">
      <c r="A122" s="43" t="s">
        <v>167</v>
      </c>
      <c r="B122" s="18" t="s">
        <v>168</v>
      </c>
      <c r="C122" s="18" t="s">
        <v>152</v>
      </c>
      <c r="D122" s="23" t="s">
        <v>41</v>
      </c>
      <c r="E122" s="23" t="s">
        <v>31</v>
      </c>
      <c r="F122" s="20">
        <v>15400</v>
      </c>
      <c r="G122" s="20">
        <f t="shared" si="19"/>
        <v>441.98</v>
      </c>
      <c r="H122" s="20">
        <f t="shared" si="20"/>
        <v>468.16</v>
      </c>
      <c r="I122" s="20">
        <v>0</v>
      </c>
      <c r="J122" s="20">
        <v>8008.2</v>
      </c>
      <c r="K122" s="20">
        <f t="shared" si="21"/>
        <v>8918.34</v>
      </c>
      <c r="L122" s="21">
        <f t="shared" si="22"/>
        <v>6481.66</v>
      </c>
      <c r="M122" s="111"/>
    </row>
    <row r="123" spans="1:13" ht="15.75" x14ac:dyDescent="0.25">
      <c r="A123" s="43" t="s">
        <v>169</v>
      </c>
      <c r="B123" s="18" t="s">
        <v>170</v>
      </c>
      <c r="C123" s="18" t="s">
        <v>152</v>
      </c>
      <c r="D123" s="23" t="s">
        <v>41</v>
      </c>
      <c r="E123" s="23" t="s">
        <v>19</v>
      </c>
      <c r="F123" s="20">
        <v>15400</v>
      </c>
      <c r="G123" s="20">
        <f t="shared" si="19"/>
        <v>441.98</v>
      </c>
      <c r="H123" s="20">
        <f t="shared" si="20"/>
        <v>468.16</v>
      </c>
      <c r="I123" s="20">
        <v>0</v>
      </c>
      <c r="J123" s="20">
        <v>2366.83</v>
      </c>
      <c r="K123" s="20">
        <f t="shared" si="21"/>
        <v>3276.9700000000003</v>
      </c>
      <c r="L123" s="21">
        <f t="shared" si="22"/>
        <v>12123.029999999999</v>
      </c>
      <c r="M123" s="111"/>
    </row>
    <row r="124" spans="1:13" ht="15.75" x14ac:dyDescent="0.25">
      <c r="A124" s="43" t="s">
        <v>171</v>
      </c>
      <c r="B124" s="18" t="s">
        <v>172</v>
      </c>
      <c r="C124" s="18" t="s">
        <v>152</v>
      </c>
      <c r="D124" s="23" t="s">
        <v>41</v>
      </c>
      <c r="E124" s="23" t="s">
        <v>31</v>
      </c>
      <c r="F124" s="20">
        <v>15400</v>
      </c>
      <c r="G124" s="20">
        <f t="shared" si="19"/>
        <v>441.98</v>
      </c>
      <c r="H124" s="20">
        <f t="shared" si="20"/>
        <v>468.16</v>
      </c>
      <c r="I124" s="20">
        <v>0</v>
      </c>
      <c r="J124" s="20">
        <v>8320.5499999999993</v>
      </c>
      <c r="K124" s="20">
        <f t="shared" si="21"/>
        <v>9230.6899999999987</v>
      </c>
      <c r="L124" s="21">
        <f t="shared" si="22"/>
        <v>6169.3100000000013</v>
      </c>
      <c r="M124" s="111"/>
    </row>
    <row r="125" spans="1:13" ht="15.75" x14ac:dyDescent="0.25">
      <c r="A125" s="43" t="s">
        <v>173</v>
      </c>
      <c r="B125" s="18" t="s">
        <v>174</v>
      </c>
      <c r="C125" s="18" t="s">
        <v>152</v>
      </c>
      <c r="D125" s="23" t="s">
        <v>41</v>
      </c>
      <c r="E125" s="23" t="s">
        <v>31</v>
      </c>
      <c r="F125" s="20">
        <v>15400</v>
      </c>
      <c r="G125" s="20">
        <f t="shared" si="19"/>
        <v>441.98</v>
      </c>
      <c r="H125" s="20">
        <f t="shared" si="20"/>
        <v>468.16</v>
      </c>
      <c r="I125" s="20"/>
      <c r="J125" s="20">
        <v>2129</v>
      </c>
      <c r="K125" s="20">
        <f>+G125+H125+J125</f>
        <v>3039.1400000000003</v>
      </c>
      <c r="L125" s="21">
        <f t="shared" si="22"/>
        <v>12360.86</v>
      </c>
      <c r="M125" s="111"/>
    </row>
    <row r="126" spans="1:13" ht="15.75" x14ac:dyDescent="0.25">
      <c r="A126" s="43" t="s">
        <v>175</v>
      </c>
      <c r="B126" s="18" t="s">
        <v>176</v>
      </c>
      <c r="C126" s="18" t="s">
        <v>43</v>
      </c>
      <c r="D126" s="23" t="s">
        <v>41</v>
      </c>
      <c r="E126" s="23" t="s">
        <v>19</v>
      </c>
      <c r="F126" s="20">
        <v>25000</v>
      </c>
      <c r="G126" s="20">
        <f t="shared" si="19"/>
        <v>717.5</v>
      </c>
      <c r="H126" s="20">
        <f t="shared" si="20"/>
        <v>760</v>
      </c>
      <c r="I126" s="20">
        <v>0</v>
      </c>
      <c r="J126" s="20">
        <v>6778.8</v>
      </c>
      <c r="K126" s="20">
        <f t="shared" si="21"/>
        <v>8256.2999999999993</v>
      </c>
      <c r="L126" s="21">
        <f t="shared" si="22"/>
        <v>16743.7</v>
      </c>
      <c r="M126" s="111"/>
    </row>
    <row r="127" spans="1:13" ht="15.75" x14ac:dyDescent="0.25">
      <c r="A127" s="43" t="s">
        <v>177</v>
      </c>
      <c r="B127" s="18" t="s">
        <v>178</v>
      </c>
      <c r="C127" s="18" t="s">
        <v>179</v>
      </c>
      <c r="D127" s="23" t="s">
        <v>41</v>
      </c>
      <c r="E127" s="23" t="s">
        <v>19</v>
      </c>
      <c r="F127" s="20">
        <v>25000</v>
      </c>
      <c r="G127" s="20">
        <f t="shared" si="19"/>
        <v>717.5</v>
      </c>
      <c r="H127" s="20">
        <f t="shared" si="20"/>
        <v>760</v>
      </c>
      <c r="I127" s="20">
        <v>0</v>
      </c>
      <c r="J127" s="20">
        <v>14433.05</v>
      </c>
      <c r="K127" s="20">
        <f t="shared" si="21"/>
        <v>15910.55</v>
      </c>
      <c r="L127" s="21">
        <f t="shared" si="22"/>
        <v>9089.4500000000007</v>
      </c>
      <c r="M127" s="111"/>
    </row>
    <row r="128" spans="1:13" ht="15.75" x14ac:dyDescent="0.25">
      <c r="A128" s="43" t="s">
        <v>180</v>
      </c>
      <c r="B128" s="18" t="s">
        <v>181</v>
      </c>
      <c r="C128" s="18" t="s">
        <v>43</v>
      </c>
      <c r="D128" s="23" t="s">
        <v>41</v>
      </c>
      <c r="E128" s="23" t="s">
        <v>19</v>
      </c>
      <c r="F128" s="20">
        <v>25000</v>
      </c>
      <c r="G128" s="20">
        <f>+F128*2.87%</f>
        <v>717.5</v>
      </c>
      <c r="H128" s="20">
        <f>+F128*3.04%</f>
        <v>760</v>
      </c>
      <c r="I128" s="20">
        <v>0</v>
      </c>
      <c r="J128" s="20">
        <v>9191</v>
      </c>
      <c r="K128" s="20">
        <f>+G128+H128+I128+J128</f>
        <v>10668.5</v>
      </c>
      <c r="L128" s="21">
        <f>+F128-K128</f>
        <v>14331.5</v>
      </c>
      <c r="M128" s="111"/>
    </row>
    <row r="129" spans="1:13" ht="16.5" thickBot="1" x14ac:dyDescent="0.3">
      <c r="A129" s="45" t="s">
        <v>182</v>
      </c>
      <c r="B129" s="26" t="s">
        <v>183</v>
      </c>
      <c r="C129" s="26" t="s">
        <v>184</v>
      </c>
      <c r="D129" s="27" t="s">
        <v>23</v>
      </c>
      <c r="E129" s="27" t="s">
        <v>31</v>
      </c>
      <c r="F129" s="28">
        <v>36000</v>
      </c>
      <c r="G129" s="28">
        <f>+F129*2.87%</f>
        <v>1033.2</v>
      </c>
      <c r="H129" s="28">
        <f>+F129*3.04%</f>
        <v>1094.4000000000001</v>
      </c>
      <c r="I129" s="28">
        <v>0</v>
      </c>
      <c r="J129" s="28">
        <v>25</v>
      </c>
      <c r="K129" s="28">
        <f>+G129+H129+I129+J129</f>
        <v>2152.6000000000004</v>
      </c>
      <c r="L129" s="29">
        <f>+F129-K129</f>
        <v>33847.4</v>
      </c>
      <c r="M129" s="111"/>
    </row>
    <row r="130" spans="1:13" ht="16.5" thickBot="1" x14ac:dyDescent="0.3">
      <c r="A130" s="47"/>
      <c r="B130" s="34"/>
      <c r="C130" s="32">
        <f>+COUNTA(C106:C129)</f>
        <v>24</v>
      </c>
      <c r="D130" s="48"/>
      <c r="E130" s="48"/>
      <c r="F130" s="35">
        <f>SUM(F106:F128)</f>
        <v>452550</v>
      </c>
      <c r="G130" s="35">
        <f>SUM(G106:G128)</f>
        <v>12988.184999999994</v>
      </c>
      <c r="H130" s="35">
        <f>SUM(H106:H128)</f>
        <v>13757.519999999999</v>
      </c>
      <c r="I130" s="35">
        <f>SUM(I106:I128)</f>
        <v>442.65</v>
      </c>
      <c r="J130" s="35">
        <f>SUM(J106:J129)</f>
        <v>150267.53</v>
      </c>
      <c r="K130" s="35">
        <f>SUM(K106:K129)</f>
        <v>179583.48499999999</v>
      </c>
      <c r="L130" s="36">
        <f>SUM(L106:L129)</f>
        <v>308966.51</v>
      </c>
      <c r="M130" s="111"/>
    </row>
    <row r="131" spans="1:13" ht="16.5" thickBot="1" x14ac:dyDescent="0.3">
      <c r="A131" s="49"/>
      <c r="B131" s="50"/>
      <c r="C131" s="50"/>
      <c r="D131" s="51"/>
      <c r="E131" s="51"/>
      <c r="F131" s="50"/>
      <c r="G131" s="50"/>
      <c r="H131" s="50"/>
      <c r="I131" s="50"/>
      <c r="J131" s="50"/>
      <c r="K131" s="50"/>
      <c r="L131" s="50"/>
      <c r="M131" s="111"/>
    </row>
    <row r="132" spans="1:13" ht="16.5" thickBot="1" x14ac:dyDescent="0.3">
      <c r="A132" s="69"/>
      <c r="B132" s="69" t="s">
        <v>185</v>
      </c>
      <c r="C132" s="70"/>
      <c r="D132" s="71"/>
      <c r="E132" s="71"/>
      <c r="F132" s="70"/>
      <c r="G132" s="70"/>
      <c r="H132" s="70"/>
      <c r="I132" s="70"/>
      <c r="J132" s="70"/>
      <c r="K132" s="70"/>
      <c r="L132" s="72"/>
      <c r="M132" s="111"/>
    </row>
    <row r="133" spans="1:13" ht="15.75" x14ac:dyDescent="0.25">
      <c r="A133" s="73" t="s">
        <v>186</v>
      </c>
      <c r="B133" s="74" t="s">
        <v>187</v>
      </c>
      <c r="C133" s="74" t="s">
        <v>63</v>
      </c>
      <c r="D133" s="75" t="s">
        <v>23</v>
      </c>
      <c r="E133" s="75" t="s">
        <v>31</v>
      </c>
      <c r="F133" s="76">
        <v>32000</v>
      </c>
      <c r="G133" s="15">
        <f>+F133*2.87%</f>
        <v>918.4</v>
      </c>
      <c r="H133" s="15">
        <f>+F133*3.04%</f>
        <v>972.8</v>
      </c>
      <c r="I133" s="15">
        <v>0</v>
      </c>
      <c r="J133" s="15">
        <v>25</v>
      </c>
      <c r="K133" s="15">
        <f>+G133+H133+I133+J133</f>
        <v>1916.1999999999998</v>
      </c>
      <c r="L133" s="16">
        <f>+F133-K133</f>
        <v>30083.8</v>
      </c>
      <c r="M133" s="111"/>
    </row>
    <row r="134" spans="1:13" ht="15.75" x14ac:dyDescent="0.25">
      <c r="A134" s="83" t="s">
        <v>188</v>
      </c>
      <c r="B134" s="84" t="s">
        <v>189</v>
      </c>
      <c r="C134" s="84" t="s">
        <v>190</v>
      </c>
      <c r="D134" s="19" t="s">
        <v>41</v>
      </c>
      <c r="E134" s="85" t="s">
        <v>19</v>
      </c>
      <c r="F134" s="86">
        <v>20000</v>
      </c>
      <c r="G134" s="20">
        <f>+F134*2.87%</f>
        <v>574</v>
      </c>
      <c r="H134" s="20">
        <f>+F134*3.04%</f>
        <v>608</v>
      </c>
      <c r="I134" s="20">
        <v>0</v>
      </c>
      <c r="J134" s="20">
        <v>2311</v>
      </c>
      <c r="K134" s="20">
        <f>+G134+H134+I134+J134</f>
        <v>3493</v>
      </c>
      <c r="L134" s="21">
        <f>+F134-K134</f>
        <v>16507</v>
      </c>
      <c r="M134" s="111"/>
    </row>
    <row r="135" spans="1:13" ht="15.75" x14ac:dyDescent="0.25">
      <c r="A135" s="83" t="s">
        <v>191</v>
      </c>
      <c r="B135" s="84" t="s">
        <v>192</v>
      </c>
      <c r="C135" s="84" t="s">
        <v>190</v>
      </c>
      <c r="D135" s="19" t="s">
        <v>41</v>
      </c>
      <c r="E135" s="85" t="s">
        <v>19</v>
      </c>
      <c r="F135" s="86">
        <v>20000</v>
      </c>
      <c r="G135" s="20">
        <f>+F135*2.87%</f>
        <v>574</v>
      </c>
      <c r="H135" s="20">
        <f>+F135*3.04%</f>
        <v>608</v>
      </c>
      <c r="I135" s="20">
        <v>0</v>
      </c>
      <c r="J135" s="20">
        <v>5542.7</v>
      </c>
      <c r="K135" s="20">
        <f>+G135+H135+I135+J135</f>
        <v>6724.7</v>
      </c>
      <c r="L135" s="21">
        <f>+F135-K135</f>
        <v>13275.3</v>
      </c>
      <c r="M135" s="111"/>
    </row>
    <row r="136" spans="1:13" ht="16.5" thickBot="1" x14ac:dyDescent="0.3">
      <c r="A136" s="45" t="s">
        <v>193</v>
      </c>
      <c r="B136" s="26" t="s">
        <v>194</v>
      </c>
      <c r="C136" s="26" t="s">
        <v>190</v>
      </c>
      <c r="D136" s="46" t="s">
        <v>41</v>
      </c>
      <c r="E136" s="27" t="s">
        <v>19</v>
      </c>
      <c r="F136" s="28">
        <v>22000</v>
      </c>
      <c r="G136" s="28">
        <f>+F136*2.87%</f>
        <v>631.4</v>
      </c>
      <c r="H136" s="28">
        <f>+F136*3.04%</f>
        <v>668.8</v>
      </c>
      <c r="I136" s="28">
        <v>0</v>
      </c>
      <c r="J136" s="28">
        <v>125</v>
      </c>
      <c r="K136" s="28">
        <f>+G136+H136+I136+J136</f>
        <v>1425.1999999999998</v>
      </c>
      <c r="L136" s="29">
        <f>+F136-K136</f>
        <v>20574.8</v>
      </c>
      <c r="M136" s="111"/>
    </row>
    <row r="137" spans="1:13" ht="16.5" thickBot="1" x14ac:dyDescent="0.3">
      <c r="A137" s="47"/>
      <c r="B137" s="34"/>
      <c r="C137" s="32">
        <f>+COUNTA(C133:C136)</f>
        <v>4</v>
      </c>
      <c r="D137" s="48"/>
      <c r="E137" s="48"/>
      <c r="F137" s="35">
        <f>SUM(F133:F136)</f>
        <v>94000</v>
      </c>
      <c r="G137" s="35">
        <f>SUM(G133:G136)</f>
        <v>2697.8</v>
      </c>
      <c r="H137" s="35">
        <f>SUM(H133:H136)</f>
        <v>2857.6000000000004</v>
      </c>
      <c r="I137" s="35">
        <f>SUM(I133:I135)</f>
        <v>0</v>
      </c>
      <c r="J137" s="35">
        <f>SUM(J133:J136)</f>
        <v>8003.7</v>
      </c>
      <c r="K137" s="35">
        <f>SUM(K133:K136)</f>
        <v>13559.099999999999</v>
      </c>
      <c r="L137" s="36">
        <f>SUM(L133:L136)</f>
        <v>80440.900000000009</v>
      </c>
      <c r="M137" s="111"/>
    </row>
    <row r="138" spans="1:13" ht="15.75" x14ac:dyDescent="0.25">
      <c r="A138" s="37"/>
      <c r="B138" s="38"/>
      <c r="C138" s="61"/>
      <c r="D138" s="62"/>
      <c r="E138" s="62"/>
      <c r="F138" s="40"/>
      <c r="G138" s="40"/>
      <c r="H138" s="40"/>
      <c r="I138" s="40"/>
      <c r="J138" s="40"/>
      <c r="K138" s="40"/>
      <c r="L138" s="40"/>
      <c r="M138" s="111"/>
    </row>
    <row r="139" spans="1:13" ht="15.75" x14ac:dyDescent="0.25">
      <c r="A139" s="37"/>
      <c r="B139" s="38"/>
      <c r="C139" s="61"/>
      <c r="D139" s="62"/>
      <c r="E139" s="62"/>
      <c r="F139" s="40"/>
      <c r="G139" s="40"/>
      <c r="H139" s="40"/>
      <c r="I139" s="40"/>
      <c r="J139" s="40"/>
      <c r="K139" s="40"/>
      <c r="L139" s="40"/>
      <c r="M139" s="111"/>
    </row>
    <row r="140" spans="1:13" ht="15.75" x14ac:dyDescent="0.25">
      <c r="A140" s="37"/>
      <c r="B140" s="38"/>
      <c r="C140" s="61"/>
      <c r="D140" s="62"/>
      <c r="E140" s="62"/>
      <c r="F140" s="40"/>
      <c r="G140" s="40"/>
      <c r="H140" s="40"/>
      <c r="I140" s="40"/>
      <c r="J140" s="40"/>
      <c r="K140" s="40"/>
      <c r="L140" s="40"/>
      <c r="M140" s="111"/>
    </row>
    <row r="141" spans="1:13" ht="15.75" x14ac:dyDescent="0.25">
      <c r="A141" s="37"/>
      <c r="B141" s="38"/>
      <c r="C141" s="61"/>
      <c r="D141" s="62"/>
      <c r="E141" s="62"/>
      <c r="F141" s="40"/>
      <c r="G141" s="40"/>
      <c r="H141" s="40"/>
      <c r="I141" s="40"/>
      <c r="J141" s="40"/>
      <c r="K141" s="40"/>
      <c r="L141" s="40"/>
      <c r="M141" s="111"/>
    </row>
    <row r="142" spans="1:13" ht="15.75" x14ac:dyDescent="0.25">
      <c r="A142" s="37"/>
      <c r="B142" s="38"/>
      <c r="C142" s="61"/>
      <c r="D142" s="62"/>
      <c r="E142" s="62"/>
      <c r="F142" s="40"/>
      <c r="G142" s="40"/>
      <c r="H142" s="40"/>
      <c r="I142" s="40"/>
      <c r="J142" s="40"/>
      <c r="K142" s="40"/>
      <c r="L142" s="40"/>
      <c r="M142" s="111"/>
    </row>
    <row r="143" spans="1:13" ht="15.75" x14ac:dyDescent="0.25">
      <c r="A143" s="37"/>
      <c r="B143" s="38"/>
      <c r="C143" s="61"/>
      <c r="D143" s="62"/>
      <c r="E143" s="62"/>
      <c r="F143" s="40"/>
      <c r="G143" s="40"/>
      <c r="H143" s="40"/>
      <c r="I143" s="40"/>
      <c r="J143" s="40"/>
      <c r="K143" s="40"/>
      <c r="L143" s="40"/>
      <c r="M143" s="111"/>
    </row>
    <row r="144" spans="1:13" ht="15.75" x14ac:dyDescent="0.25">
      <c r="A144" s="37"/>
      <c r="B144" s="38"/>
      <c r="C144" s="61"/>
      <c r="D144" s="62"/>
      <c r="E144" s="62"/>
      <c r="F144" s="40"/>
      <c r="G144" s="40"/>
      <c r="H144" s="40"/>
      <c r="I144" s="40"/>
      <c r="J144" s="40"/>
      <c r="K144" s="40"/>
      <c r="L144" s="40"/>
      <c r="M144" s="111"/>
    </row>
    <row r="145" spans="1:13" ht="15.75" x14ac:dyDescent="0.25">
      <c r="A145" s="37"/>
      <c r="B145" s="38"/>
      <c r="C145" s="61"/>
      <c r="D145" s="62"/>
      <c r="E145" s="62"/>
      <c r="F145" s="40"/>
      <c r="G145" s="40"/>
      <c r="H145" s="40"/>
      <c r="I145" s="40"/>
      <c r="J145" s="40"/>
      <c r="K145" s="40"/>
      <c r="L145" s="40"/>
      <c r="M145" s="111"/>
    </row>
    <row r="146" spans="1:13" ht="15.75" x14ac:dyDescent="0.25">
      <c r="A146" s="37"/>
      <c r="B146" s="38"/>
      <c r="C146" s="61"/>
      <c r="D146" s="62"/>
      <c r="E146" s="62"/>
      <c r="F146" s="40"/>
      <c r="G146" s="40"/>
      <c r="H146" s="40"/>
      <c r="I146" s="40"/>
      <c r="J146" s="40"/>
      <c r="K146" s="40"/>
      <c r="L146" s="40"/>
      <c r="M146" s="111"/>
    </row>
    <row r="147" spans="1:13" ht="15.75" x14ac:dyDescent="0.25">
      <c r="A147" s="37"/>
      <c r="B147" s="38"/>
      <c r="C147" s="61"/>
      <c r="D147" s="62"/>
      <c r="E147" s="62"/>
      <c r="F147" s="40"/>
      <c r="G147" s="40"/>
      <c r="H147" s="40"/>
      <c r="I147" s="40"/>
      <c r="J147" s="40"/>
      <c r="K147" s="40"/>
      <c r="L147" s="40"/>
      <c r="M147" s="111"/>
    </row>
    <row r="148" spans="1:13" ht="15.75" x14ac:dyDescent="0.25">
      <c r="A148" s="37"/>
      <c r="B148" s="38"/>
      <c r="C148" s="61"/>
      <c r="D148" s="62"/>
      <c r="E148" s="62"/>
      <c r="F148" s="40"/>
      <c r="G148" s="40"/>
      <c r="H148" s="40"/>
      <c r="I148" s="40"/>
      <c r="J148" s="40"/>
      <c r="K148" s="40"/>
      <c r="L148" s="40"/>
      <c r="M148" s="111"/>
    </row>
    <row r="149" spans="1:13" ht="15.75" x14ac:dyDescent="0.25">
      <c r="A149" s="37"/>
      <c r="B149" s="38"/>
      <c r="C149" s="61"/>
      <c r="D149" s="62"/>
      <c r="E149" s="62"/>
      <c r="F149" s="40"/>
      <c r="G149" s="40"/>
      <c r="H149" s="40"/>
      <c r="I149" s="40"/>
      <c r="J149" s="40"/>
      <c r="K149" s="40"/>
      <c r="L149" s="40"/>
      <c r="M149" s="111"/>
    </row>
    <row r="150" spans="1:13" ht="16.5" thickBot="1" x14ac:dyDescent="0.3">
      <c r="A150" s="37"/>
      <c r="B150" s="38"/>
      <c r="C150" s="61"/>
      <c r="D150" s="62"/>
      <c r="E150" s="62"/>
      <c r="F150" s="40"/>
      <c r="G150" s="40"/>
      <c r="H150" s="40"/>
      <c r="I150" s="40"/>
      <c r="J150" s="40"/>
      <c r="K150" s="40"/>
      <c r="L150" s="40"/>
      <c r="M150" s="111"/>
    </row>
    <row r="151" spans="1:13" ht="16.5" thickBot="1" x14ac:dyDescent="0.3">
      <c r="A151" s="69"/>
      <c r="B151" s="69" t="s">
        <v>406</v>
      </c>
      <c r="C151" s="70"/>
      <c r="D151" s="71"/>
      <c r="E151" s="71"/>
      <c r="F151" s="70"/>
      <c r="G151" s="70"/>
      <c r="H151" s="70"/>
      <c r="I151" s="70"/>
      <c r="J151" s="70"/>
      <c r="K151" s="70"/>
      <c r="L151" s="72"/>
      <c r="M151" s="111"/>
    </row>
    <row r="152" spans="1:13" ht="15.75" x14ac:dyDescent="0.25">
      <c r="A152" s="41" t="s">
        <v>195</v>
      </c>
      <c r="B152" s="13" t="s">
        <v>196</v>
      </c>
      <c r="C152" s="13" t="s">
        <v>63</v>
      </c>
      <c r="D152" s="58" t="s">
        <v>37</v>
      </c>
      <c r="E152" s="58" t="s">
        <v>19</v>
      </c>
      <c r="F152" s="15">
        <v>90000</v>
      </c>
      <c r="G152" s="15">
        <f>+F152*2.87%</f>
        <v>2583</v>
      </c>
      <c r="H152" s="15">
        <f>+F152*3.04%</f>
        <v>2736</v>
      </c>
      <c r="I152" s="15">
        <v>9753.1200000000008</v>
      </c>
      <c r="J152" s="15">
        <v>25</v>
      </c>
      <c r="K152" s="15">
        <f>+G152+H152+I152+J152</f>
        <v>15097.12</v>
      </c>
      <c r="L152" s="16">
        <f>+F152-K152</f>
        <v>74902.880000000005</v>
      </c>
      <c r="M152" s="111"/>
    </row>
    <row r="153" spans="1:13" ht="16.5" thickBot="1" x14ac:dyDescent="0.3">
      <c r="A153" s="45" t="s">
        <v>197</v>
      </c>
      <c r="B153" s="26" t="s">
        <v>198</v>
      </c>
      <c r="C153" s="26" t="s">
        <v>199</v>
      </c>
      <c r="D153" s="27" t="s">
        <v>37</v>
      </c>
      <c r="E153" s="27" t="s">
        <v>19</v>
      </c>
      <c r="F153" s="28">
        <v>36000</v>
      </c>
      <c r="G153" s="28">
        <f>+F153*2.87%</f>
        <v>1033.2</v>
      </c>
      <c r="H153" s="28">
        <f>+F153*3.04%</f>
        <v>1094.4000000000001</v>
      </c>
      <c r="I153" s="28"/>
      <c r="J153" s="28">
        <v>125</v>
      </c>
      <c r="K153" s="28">
        <f>+G153+H153+J153+I153</f>
        <v>2252.6000000000004</v>
      </c>
      <c r="L153" s="29">
        <f>+F153-K153</f>
        <v>33747.4</v>
      </c>
      <c r="M153" s="111"/>
    </row>
    <row r="154" spans="1:13" ht="16.5" thickBot="1" x14ac:dyDescent="0.3">
      <c r="A154" s="47"/>
      <c r="B154" s="34"/>
      <c r="C154" s="32">
        <f>+COUNTA(C152:C153)</f>
        <v>2</v>
      </c>
      <c r="D154" s="48"/>
      <c r="E154" s="48"/>
      <c r="F154" s="35">
        <f>SUM(F152:F153)</f>
        <v>126000</v>
      </c>
      <c r="G154" s="35">
        <f>SUM(G152:G153)</f>
        <v>3616.2</v>
      </c>
      <c r="H154" s="35">
        <f>SUM(H152:H153)</f>
        <v>3830.4</v>
      </c>
      <c r="I154" s="35">
        <f ca="1">SUM(I152:I291)</f>
        <v>9978.4000000000015</v>
      </c>
      <c r="J154" s="35">
        <f>SUM(J152:J153)</f>
        <v>150</v>
      </c>
      <c r="K154" s="35">
        <f>SUM(K152:K153)</f>
        <v>17349.72</v>
      </c>
      <c r="L154" s="36">
        <f>SUM(L152:L153)</f>
        <v>108650.28</v>
      </c>
      <c r="M154" s="111"/>
    </row>
    <row r="155" spans="1:13" ht="16.5" thickBot="1" x14ac:dyDescent="0.3">
      <c r="A155" s="37"/>
      <c r="B155" s="38"/>
      <c r="C155" s="61"/>
      <c r="D155" s="62"/>
      <c r="E155" s="62"/>
      <c r="F155" s="40"/>
      <c r="G155" s="40"/>
      <c r="H155" s="40"/>
      <c r="I155" s="40"/>
      <c r="J155" s="40"/>
      <c r="K155" s="40"/>
      <c r="L155" s="40"/>
      <c r="M155" s="111"/>
    </row>
    <row r="156" spans="1:13" ht="16.5" thickBot="1" x14ac:dyDescent="0.3">
      <c r="A156" s="69"/>
      <c r="B156" s="69" t="s">
        <v>200</v>
      </c>
      <c r="C156" s="70"/>
      <c r="D156" s="71"/>
      <c r="E156" s="71"/>
      <c r="F156" s="70"/>
      <c r="G156" s="70"/>
      <c r="H156" s="70"/>
      <c r="I156" s="70"/>
      <c r="J156" s="70"/>
      <c r="K156" s="70"/>
      <c r="L156" s="72"/>
      <c r="M156" s="111"/>
    </row>
    <row r="157" spans="1:13" ht="15.75" x14ac:dyDescent="0.25">
      <c r="A157" s="41" t="s">
        <v>201</v>
      </c>
      <c r="B157" s="13" t="s">
        <v>202</v>
      </c>
      <c r="C157" s="13" t="s">
        <v>203</v>
      </c>
      <c r="D157" s="14" t="s">
        <v>41</v>
      </c>
      <c r="E157" s="58" t="s">
        <v>19</v>
      </c>
      <c r="F157" s="15">
        <v>13200</v>
      </c>
      <c r="G157" s="15">
        <f t="shared" ref="G157:G162" si="23">+F157*2.87%</f>
        <v>378.84</v>
      </c>
      <c r="H157" s="15">
        <f t="shared" ref="H157:H162" si="24">+F157*3.04%</f>
        <v>401.28</v>
      </c>
      <c r="I157" s="15">
        <v>0</v>
      </c>
      <c r="J157" s="15">
        <v>25</v>
      </c>
      <c r="K157" s="15">
        <f t="shared" ref="K157:K162" si="25">+G157+H157+I157+J157</f>
        <v>805.11999999999989</v>
      </c>
      <c r="L157" s="16">
        <f t="shared" ref="L157:L162" si="26">+F157-K157</f>
        <v>12394.880000000001</v>
      </c>
      <c r="M157" s="111"/>
    </row>
    <row r="158" spans="1:13" ht="15.75" x14ac:dyDescent="0.25">
      <c r="A158" s="43" t="s">
        <v>204</v>
      </c>
      <c r="B158" s="18" t="s">
        <v>205</v>
      </c>
      <c r="C158" s="18" t="s">
        <v>203</v>
      </c>
      <c r="D158" s="19" t="s">
        <v>41</v>
      </c>
      <c r="E158" s="23" t="s">
        <v>31</v>
      </c>
      <c r="F158" s="20">
        <v>18700</v>
      </c>
      <c r="G158" s="20">
        <f t="shared" si="23"/>
        <v>536.68999999999994</v>
      </c>
      <c r="H158" s="20">
        <f t="shared" si="24"/>
        <v>568.48</v>
      </c>
      <c r="I158" s="20">
        <v>0</v>
      </c>
      <c r="J158" s="20">
        <v>4271</v>
      </c>
      <c r="K158" s="20">
        <f t="shared" si="25"/>
        <v>5376.17</v>
      </c>
      <c r="L158" s="21">
        <f t="shared" si="26"/>
        <v>13323.83</v>
      </c>
      <c r="M158" s="111"/>
    </row>
    <row r="159" spans="1:13" ht="15.75" x14ac:dyDescent="0.25">
      <c r="A159" s="43" t="s">
        <v>206</v>
      </c>
      <c r="B159" s="18" t="s">
        <v>207</v>
      </c>
      <c r="C159" s="18" t="s">
        <v>203</v>
      </c>
      <c r="D159" s="19" t="s">
        <v>41</v>
      </c>
      <c r="E159" s="23" t="s">
        <v>19</v>
      </c>
      <c r="F159" s="20">
        <v>13200</v>
      </c>
      <c r="G159" s="20">
        <f t="shared" si="23"/>
        <v>378.84</v>
      </c>
      <c r="H159" s="20">
        <f t="shared" si="24"/>
        <v>401.28</v>
      </c>
      <c r="I159" s="20">
        <v>0</v>
      </c>
      <c r="J159" s="20">
        <v>9906.2199999999993</v>
      </c>
      <c r="K159" s="20">
        <f t="shared" si="25"/>
        <v>10686.34</v>
      </c>
      <c r="L159" s="21">
        <f t="shared" si="26"/>
        <v>2513.66</v>
      </c>
      <c r="M159" s="111"/>
    </row>
    <row r="160" spans="1:13" ht="15.75" x14ac:dyDescent="0.25">
      <c r="A160" s="43" t="s">
        <v>208</v>
      </c>
      <c r="B160" s="18" t="s">
        <v>209</v>
      </c>
      <c r="C160" s="18" t="s">
        <v>203</v>
      </c>
      <c r="D160" s="19" t="s">
        <v>41</v>
      </c>
      <c r="E160" s="23" t="s">
        <v>19</v>
      </c>
      <c r="F160" s="20">
        <v>13200</v>
      </c>
      <c r="G160" s="20">
        <f t="shared" si="23"/>
        <v>378.84</v>
      </c>
      <c r="H160" s="20">
        <f t="shared" si="24"/>
        <v>401.28</v>
      </c>
      <c r="I160" s="20">
        <v>0</v>
      </c>
      <c r="J160" s="20">
        <v>25</v>
      </c>
      <c r="K160" s="20">
        <f t="shared" si="25"/>
        <v>805.11999999999989</v>
      </c>
      <c r="L160" s="21">
        <f t="shared" si="26"/>
        <v>12394.880000000001</v>
      </c>
      <c r="M160" s="111"/>
    </row>
    <row r="161" spans="1:13" ht="15.75" x14ac:dyDescent="0.25">
      <c r="A161" s="43" t="s">
        <v>210</v>
      </c>
      <c r="B161" s="18" t="s">
        <v>211</v>
      </c>
      <c r="C161" s="18" t="s">
        <v>203</v>
      </c>
      <c r="D161" s="19" t="s">
        <v>41</v>
      </c>
      <c r="E161" s="23" t="s">
        <v>19</v>
      </c>
      <c r="F161" s="20">
        <v>15300</v>
      </c>
      <c r="G161" s="20">
        <f t="shared" si="23"/>
        <v>439.11</v>
      </c>
      <c r="H161" s="20">
        <f t="shared" si="24"/>
        <v>465.12</v>
      </c>
      <c r="I161" s="20">
        <v>0</v>
      </c>
      <c r="J161" s="20">
        <v>671</v>
      </c>
      <c r="K161" s="20">
        <f t="shared" si="25"/>
        <v>1575.23</v>
      </c>
      <c r="L161" s="21">
        <f t="shared" si="26"/>
        <v>13724.77</v>
      </c>
      <c r="M161" s="111"/>
    </row>
    <row r="162" spans="1:13" ht="16.5" thickBot="1" x14ac:dyDescent="0.3">
      <c r="A162" s="45" t="s">
        <v>212</v>
      </c>
      <c r="B162" s="26" t="s">
        <v>213</v>
      </c>
      <c r="C162" s="26" t="s">
        <v>203</v>
      </c>
      <c r="D162" s="46" t="s">
        <v>41</v>
      </c>
      <c r="E162" s="27" t="s">
        <v>19</v>
      </c>
      <c r="F162" s="28">
        <v>15300</v>
      </c>
      <c r="G162" s="28">
        <f t="shared" si="23"/>
        <v>439.11</v>
      </c>
      <c r="H162" s="28">
        <f t="shared" si="24"/>
        <v>465.12</v>
      </c>
      <c r="I162" s="28">
        <v>0</v>
      </c>
      <c r="J162" s="28">
        <v>1448</v>
      </c>
      <c r="K162" s="28">
        <f t="shared" si="25"/>
        <v>2352.23</v>
      </c>
      <c r="L162" s="29">
        <f t="shared" si="26"/>
        <v>12947.77</v>
      </c>
      <c r="M162" s="111"/>
    </row>
    <row r="163" spans="1:13" ht="16.5" thickBot="1" x14ac:dyDescent="0.3">
      <c r="A163" s="47"/>
      <c r="B163" s="34"/>
      <c r="C163" s="32">
        <f>+COUNTA(C157:C162)</f>
        <v>6</v>
      </c>
      <c r="D163" s="48"/>
      <c r="E163" s="48"/>
      <c r="F163" s="35">
        <f t="shared" ref="F163:L163" si="27">SUM(F157:F162)</f>
        <v>88900</v>
      </c>
      <c r="G163" s="35">
        <f t="shared" si="27"/>
        <v>2551.4299999999998</v>
      </c>
      <c r="H163" s="35">
        <f t="shared" si="27"/>
        <v>2702.56</v>
      </c>
      <c r="I163" s="35">
        <f t="shared" si="27"/>
        <v>0</v>
      </c>
      <c r="J163" s="35">
        <f>SUM(J157:J162)</f>
        <v>16346.22</v>
      </c>
      <c r="K163" s="35">
        <f t="shared" si="27"/>
        <v>21600.21</v>
      </c>
      <c r="L163" s="36">
        <f t="shared" si="27"/>
        <v>67299.790000000008</v>
      </c>
      <c r="M163" s="111"/>
    </row>
    <row r="164" spans="1:13" ht="16.5" thickBot="1" x14ac:dyDescent="0.3">
      <c r="A164" s="49"/>
      <c r="B164" s="50"/>
      <c r="C164" s="50"/>
      <c r="D164" s="51"/>
      <c r="E164" s="51"/>
      <c r="F164" s="50"/>
      <c r="G164" s="50"/>
      <c r="H164" s="50"/>
      <c r="I164" s="50"/>
      <c r="J164" s="50"/>
      <c r="K164" s="50"/>
      <c r="L164" s="50"/>
      <c r="M164" s="111"/>
    </row>
    <row r="165" spans="1:13" ht="16.5" thickBot="1" x14ac:dyDescent="0.3">
      <c r="A165" s="69"/>
      <c r="B165" s="69" t="s">
        <v>214</v>
      </c>
      <c r="C165" s="70"/>
      <c r="D165" s="71"/>
      <c r="E165" s="71"/>
      <c r="F165" s="70"/>
      <c r="G165" s="70"/>
      <c r="H165" s="70"/>
      <c r="I165" s="70"/>
      <c r="J165" s="70"/>
      <c r="K165" s="70"/>
      <c r="L165" s="72"/>
      <c r="M165" s="111"/>
    </row>
    <row r="166" spans="1:13" ht="15.75" x14ac:dyDescent="0.25">
      <c r="A166" s="41" t="s">
        <v>215</v>
      </c>
      <c r="B166" s="13" t="s">
        <v>216</v>
      </c>
      <c r="C166" s="13" t="s">
        <v>217</v>
      </c>
      <c r="D166" s="58" t="s">
        <v>53</v>
      </c>
      <c r="E166" s="58" t="s">
        <v>31</v>
      </c>
      <c r="F166" s="15">
        <v>130000</v>
      </c>
      <c r="G166" s="15">
        <f>+F166*2.87%</f>
        <v>3731</v>
      </c>
      <c r="H166" s="15">
        <f>+F166*3.04%</f>
        <v>3952</v>
      </c>
      <c r="I166" s="15">
        <v>19162.12</v>
      </c>
      <c r="J166" s="15">
        <v>17246.580000000002</v>
      </c>
      <c r="K166" s="15">
        <f>+G166+H166+I166+J166</f>
        <v>44091.7</v>
      </c>
      <c r="L166" s="16">
        <f>+F166-K166</f>
        <v>85908.3</v>
      </c>
      <c r="M166" s="111"/>
    </row>
    <row r="167" spans="1:13" ht="16.5" thickBot="1" x14ac:dyDescent="0.3">
      <c r="A167" s="45" t="s">
        <v>218</v>
      </c>
      <c r="B167" s="26" t="s">
        <v>219</v>
      </c>
      <c r="C167" s="26" t="s">
        <v>65</v>
      </c>
      <c r="D167" s="46" t="s">
        <v>41</v>
      </c>
      <c r="E167" s="27" t="s">
        <v>31</v>
      </c>
      <c r="F167" s="28">
        <v>31500</v>
      </c>
      <c r="G167" s="28">
        <f>+F167*2.87%</f>
        <v>904.05</v>
      </c>
      <c r="H167" s="28">
        <f>+F167*3.04%</f>
        <v>957.6</v>
      </c>
      <c r="I167" s="28">
        <v>0</v>
      </c>
      <c r="J167" s="28">
        <v>4040.41</v>
      </c>
      <c r="K167" s="28">
        <f>+G167+H167+I167+J167</f>
        <v>5902.0599999999995</v>
      </c>
      <c r="L167" s="29">
        <f>+F167-K167</f>
        <v>25597.940000000002</v>
      </c>
      <c r="M167" s="111"/>
    </row>
    <row r="168" spans="1:13" ht="16.5" thickBot="1" x14ac:dyDescent="0.3">
      <c r="A168" s="47"/>
      <c r="B168" s="34"/>
      <c r="C168" s="32">
        <f>+COUNTA(C166:C167)</f>
        <v>2</v>
      </c>
      <c r="D168" s="48"/>
      <c r="E168" s="48"/>
      <c r="F168" s="35">
        <f t="shared" ref="F168:L168" si="28">SUM(F166:F167)</f>
        <v>161500</v>
      </c>
      <c r="G168" s="35">
        <f t="shared" si="28"/>
        <v>4635.05</v>
      </c>
      <c r="H168" s="35">
        <f t="shared" si="28"/>
        <v>4909.6000000000004</v>
      </c>
      <c r="I168" s="35">
        <f t="shared" si="28"/>
        <v>19162.12</v>
      </c>
      <c r="J168" s="35">
        <f t="shared" si="28"/>
        <v>21286.99</v>
      </c>
      <c r="K168" s="35">
        <f t="shared" si="28"/>
        <v>49993.759999999995</v>
      </c>
      <c r="L168" s="36">
        <f t="shared" si="28"/>
        <v>111506.24000000001</v>
      </c>
      <c r="M168" s="111"/>
    </row>
    <row r="169" spans="1:13" ht="16.5" thickBot="1" x14ac:dyDescent="0.3">
      <c r="A169" s="49"/>
      <c r="B169" s="50"/>
      <c r="C169" s="50"/>
      <c r="D169" s="51"/>
      <c r="E169" s="51"/>
      <c r="F169" s="50"/>
      <c r="G169" s="50"/>
      <c r="H169" s="50"/>
      <c r="I169" s="50"/>
      <c r="J169" s="50"/>
      <c r="K169" s="50"/>
      <c r="L169" s="50"/>
      <c r="M169" s="111"/>
    </row>
    <row r="170" spans="1:13" ht="16.5" thickBot="1" x14ac:dyDescent="0.3">
      <c r="A170" s="69"/>
      <c r="B170" s="69" t="s">
        <v>220</v>
      </c>
      <c r="C170" s="70"/>
      <c r="D170" s="71"/>
      <c r="E170" s="71"/>
      <c r="F170" s="70"/>
      <c r="G170" s="70"/>
      <c r="H170" s="70"/>
      <c r="I170" s="70"/>
      <c r="J170" s="70"/>
      <c r="K170" s="70"/>
      <c r="L170" s="72"/>
      <c r="M170" s="111"/>
    </row>
    <row r="171" spans="1:13" ht="16.5" thickBot="1" x14ac:dyDescent="0.3">
      <c r="A171" s="52" t="s">
        <v>221</v>
      </c>
      <c r="B171" s="53" t="s">
        <v>222</v>
      </c>
      <c r="C171" s="53" t="s">
        <v>63</v>
      </c>
      <c r="D171" s="55" t="s">
        <v>37</v>
      </c>
      <c r="E171" s="55" t="s">
        <v>19</v>
      </c>
      <c r="F171" s="56">
        <v>75000</v>
      </c>
      <c r="G171" s="56">
        <f>+F171*2.87%</f>
        <v>2152.5</v>
      </c>
      <c r="H171" s="56">
        <f>+F171*3.04%</f>
        <v>2280</v>
      </c>
      <c r="I171" s="56">
        <v>6309.38</v>
      </c>
      <c r="J171" s="56">
        <v>33618.629999999997</v>
      </c>
      <c r="K171" s="56">
        <f>+G171+H171+I171+J171</f>
        <v>44360.509999999995</v>
      </c>
      <c r="L171" s="57">
        <f>+F171-K171</f>
        <v>30639.490000000005</v>
      </c>
      <c r="M171" s="111"/>
    </row>
    <row r="172" spans="1:13" ht="16.5" thickBot="1" x14ac:dyDescent="0.3">
      <c r="A172" s="47"/>
      <c r="B172" s="34"/>
      <c r="C172" s="32">
        <f>+COUNTA(C170:C171)</f>
        <v>1</v>
      </c>
      <c r="D172" s="48"/>
      <c r="E172" s="48"/>
      <c r="F172" s="35">
        <f t="shared" ref="F172:L172" si="29">SUM(F171)</f>
        <v>75000</v>
      </c>
      <c r="G172" s="35">
        <f t="shared" si="29"/>
        <v>2152.5</v>
      </c>
      <c r="H172" s="35">
        <f t="shared" si="29"/>
        <v>2280</v>
      </c>
      <c r="I172" s="35">
        <f t="shared" si="29"/>
        <v>6309.38</v>
      </c>
      <c r="J172" s="35">
        <f t="shared" si="29"/>
        <v>33618.629999999997</v>
      </c>
      <c r="K172" s="35">
        <f t="shared" si="29"/>
        <v>44360.509999999995</v>
      </c>
      <c r="L172" s="36">
        <f t="shared" si="29"/>
        <v>30639.490000000005</v>
      </c>
      <c r="M172" s="111"/>
    </row>
    <row r="173" spans="1:13" ht="16.5" thickBot="1" x14ac:dyDescent="0.3">
      <c r="A173" s="49"/>
      <c r="B173" s="50"/>
      <c r="C173" s="50"/>
      <c r="D173" s="51"/>
      <c r="E173" s="51"/>
      <c r="F173" s="50"/>
      <c r="G173" s="50"/>
      <c r="H173" s="50"/>
      <c r="I173" s="50"/>
      <c r="J173" s="50"/>
      <c r="K173" s="50"/>
      <c r="L173" s="50"/>
      <c r="M173" s="111"/>
    </row>
    <row r="174" spans="1:13" ht="16.5" thickBot="1" x14ac:dyDescent="0.3">
      <c r="A174" s="69"/>
      <c r="B174" s="69" t="s">
        <v>223</v>
      </c>
      <c r="C174" s="70"/>
      <c r="D174" s="71"/>
      <c r="E174" s="71"/>
      <c r="F174" s="70"/>
      <c r="G174" s="70"/>
      <c r="H174" s="70"/>
      <c r="I174" s="70"/>
      <c r="J174" s="70"/>
      <c r="K174" s="70"/>
      <c r="L174" s="72"/>
      <c r="M174" s="111"/>
    </row>
    <row r="175" spans="1:13" ht="15.75" x14ac:dyDescent="0.25">
      <c r="A175" s="41" t="s">
        <v>224</v>
      </c>
      <c r="B175" s="13" t="s">
        <v>225</v>
      </c>
      <c r="C175" s="13" t="s">
        <v>63</v>
      </c>
      <c r="D175" s="58" t="s">
        <v>37</v>
      </c>
      <c r="E175" s="58" t="s">
        <v>31</v>
      </c>
      <c r="F175" s="15">
        <v>50000</v>
      </c>
      <c r="G175" s="15">
        <f>+F175*2.87%</f>
        <v>1435</v>
      </c>
      <c r="H175" s="15">
        <f>+F175*3.04%</f>
        <v>1520</v>
      </c>
      <c r="I175" s="15">
        <v>1854</v>
      </c>
      <c r="J175" s="15">
        <v>36190.080000000002</v>
      </c>
      <c r="K175" s="15">
        <f>+G175+H175+I175+J175</f>
        <v>40999.08</v>
      </c>
      <c r="L175" s="16">
        <f>+F175-K175</f>
        <v>9000.9199999999983</v>
      </c>
      <c r="M175" s="111"/>
    </row>
    <row r="176" spans="1:13" ht="15.75" x14ac:dyDescent="0.25">
      <c r="A176" s="43" t="s">
        <v>226</v>
      </c>
      <c r="B176" s="18" t="s">
        <v>227</v>
      </c>
      <c r="C176" s="18" t="s">
        <v>412</v>
      </c>
      <c r="D176" s="23" t="s">
        <v>23</v>
      </c>
      <c r="E176" s="23" t="s">
        <v>19</v>
      </c>
      <c r="F176" s="20">
        <v>26250</v>
      </c>
      <c r="G176" s="20">
        <f>+F176*2.87%</f>
        <v>753.375</v>
      </c>
      <c r="H176" s="20">
        <f>+F176*3.04%</f>
        <v>798</v>
      </c>
      <c r="I176" s="20">
        <v>0</v>
      </c>
      <c r="J176" s="20">
        <v>7155.18</v>
      </c>
      <c r="K176" s="20">
        <f>+G176+H176+I176+J176</f>
        <v>8706.5550000000003</v>
      </c>
      <c r="L176" s="21">
        <v>17543.439999999999</v>
      </c>
      <c r="M176" s="111"/>
    </row>
    <row r="177" spans="1:13" ht="16.5" thickBot="1" x14ac:dyDescent="0.3">
      <c r="A177" s="45" t="s">
        <v>228</v>
      </c>
      <c r="B177" s="26" t="s">
        <v>229</v>
      </c>
      <c r="C177" s="18" t="s">
        <v>412</v>
      </c>
      <c r="D177" s="27" t="s">
        <v>23</v>
      </c>
      <c r="E177" s="27" t="s">
        <v>19</v>
      </c>
      <c r="F177" s="28">
        <v>26250</v>
      </c>
      <c r="G177" s="28">
        <f>+F177*2.87%</f>
        <v>753.375</v>
      </c>
      <c r="H177" s="28">
        <f>+F177*3.04%</f>
        <v>798</v>
      </c>
      <c r="I177" s="28">
        <v>0</v>
      </c>
      <c r="J177" s="28">
        <v>19134.05</v>
      </c>
      <c r="K177" s="28">
        <f>+G177+H177+I177+J177</f>
        <v>20685.424999999999</v>
      </c>
      <c r="L177" s="29">
        <v>5564.57</v>
      </c>
      <c r="M177" s="111"/>
    </row>
    <row r="178" spans="1:13" ht="16.5" thickBot="1" x14ac:dyDescent="0.3">
      <c r="A178" s="47"/>
      <c r="B178" s="34"/>
      <c r="C178" s="32">
        <f>+COUNTA(C175:C177)</f>
        <v>3</v>
      </c>
      <c r="D178" s="48"/>
      <c r="E178" s="48"/>
      <c r="F178" s="35">
        <f t="shared" ref="F178:K178" si="30">SUM(F175:F177)</f>
        <v>102500</v>
      </c>
      <c r="G178" s="35">
        <f t="shared" si="30"/>
        <v>2941.75</v>
      </c>
      <c r="H178" s="35">
        <f t="shared" si="30"/>
        <v>3116</v>
      </c>
      <c r="I178" s="35">
        <f t="shared" si="30"/>
        <v>1854</v>
      </c>
      <c r="J178" s="35">
        <f>SUM(J175:J177)</f>
        <v>62479.31</v>
      </c>
      <c r="K178" s="35">
        <f t="shared" si="30"/>
        <v>70391.06</v>
      </c>
      <c r="L178" s="36">
        <f>SUM(L175:L177)</f>
        <v>32108.929999999997</v>
      </c>
      <c r="M178" s="111"/>
    </row>
    <row r="179" spans="1:13" ht="16.5" thickBot="1" x14ac:dyDescent="0.3">
      <c r="A179" s="49"/>
      <c r="B179" s="50"/>
      <c r="C179" s="50"/>
      <c r="D179" s="51"/>
      <c r="E179" s="51"/>
      <c r="F179" s="50"/>
      <c r="G179" s="50"/>
      <c r="H179" s="50"/>
      <c r="I179" s="50"/>
      <c r="J179" s="50"/>
      <c r="K179" s="50"/>
      <c r="L179" s="50"/>
      <c r="M179" s="111"/>
    </row>
    <row r="180" spans="1:13" ht="16.5" thickBot="1" x14ac:dyDescent="0.3">
      <c r="A180" s="69"/>
      <c r="B180" s="69" t="s">
        <v>230</v>
      </c>
      <c r="C180" s="70"/>
      <c r="D180" s="71"/>
      <c r="E180" s="71"/>
      <c r="F180" s="70"/>
      <c r="G180" s="70"/>
      <c r="H180" s="70"/>
      <c r="I180" s="70"/>
      <c r="J180" s="70"/>
      <c r="K180" s="70"/>
      <c r="L180" s="72"/>
      <c r="M180" s="111"/>
    </row>
    <row r="181" spans="1:13" ht="16.5" thickBot="1" x14ac:dyDescent="0.3">
      <c r="A181" s="52" t="s">
        <v>231</v>
      </c>
      <c r="B181" s="53" t="s">
        <v>232</v>
      </c>
      <c r="C181" s="53" t="s">
        <v>63</v>
      </c>
      <c r="D181" s="55" t="s">
        <v>37</v>
      </c>
      <c r="E181" s="55" t="s">
        <v>31</v>
      </c>
      <c r="F181" s="56">
        <v>75000</v>
      </c>
      <c r="G181" s="56">
        <f>+F181*2.87%</f>
        <v>2152.5</v>
      </c>
      <c r="H181" s="56">
        <f>+F181*3.04%</f>
        <v>2280</v>
      </c>
      <c r="I181" s="56">
        <v>6309.38</v>
      </c>
      <c r="J181" s="56">
        <v>31278.94</v>
      </c>
      <c r="K181" s="56">
        <f>+G181+H181+I181+J181</f>
        <v>42020.82</v>
      </c>
      <c r="L181" s="57">
        <f>+F181-K181</f>
        <v>32979.18</v>
      </c>
      <c r="M181" s="111"/>
    </row>
    <row r="182" spans="1:13" ht="16.5" thickBot="1" x14ac:dyDescent="0.3">
      <c r="A182" s="47"/>
      <c r="B182" s="34"/>
      <c r="C182" s="32">
        <f>+COUNTA(C180:C181)</f>
        <v>1</v>
      </c>
      <c r="D182" s="33"/>
      <c r="E182" s="33"/>
      <c r="F182" s="35">
        <f t="shared" ref="F182:L182" si="31">SUM(F181)</f>
        <v>75000</v>
      </c>
      <c r="G182" s="35">
        <f t="shared" si="31"/>
        <v>2152.5</v>
      </c>
      <c r="H182" s="35">
        <f t="shared" si="31"/>
        <v>2280</v>
      </c>
      <c r="I182" s="35">
        <f t="shared" si="31"/>
        <v>6309.38</v>
      </c>
      <c r="J182" s="35">
        <f t="shared" si="31"/>
        <v>31278.94</v>
      </c>
      <c r="K182" s="35">
        <f t="shared" si="31"/>
        <v>42020.82</v>
      </c>
      <c r="L182" s="36">
        <f t="shared" si="31"/>
        <v>32979.18</v>
      </c>
      <c r="M182" s="111"/>
    </row>
    <row r="183" spans="1:13" ht="16.5" thickBot="1" x14ac:dyDescent="0.3">
      <c r="A183" s="49"/>
      <c r="B183" s="50"/>
      <c r="C183" s="50"/>
      <c r="D183" s="51"/>
      <c r="E183" s="51"/>
      <c r="F183" s="50"/>
      <c r="G183" s="50"/>
      <c r="H183" s="50"/>
      <c r="I183" s="50"/>
      <c r="J183" s="50"/>
      <c r="K183" s="50"/>
      <c r="L183" s="50"/>
      <c r="M183" s="111"/>
    </row>
    <row r="184" spans="1:13" ht="16.5" thickBot="1" x14ac:dyDescent="0.3">
      <c r="A184" s="69"/>
      <c r="B184" s="69" t="s">
        <v>233</v>
      </c>
      <c r="C184" s="70"/>
      <c r="D184" s="71"/>
      <c r="E184" s="71"/>
      <c r="F184" s="70"/>
      <c r="G184" s="70"/>
      <c r="H184" s="70"/>
      <c r="I184" s="70"/>
      <c r="J184" s="70"/>
      <c r="K184" s="70"/>
      <c r="L184" s="72"/>
      <c r="M184" s="111"/>
    </row>
    <row r="185" spans="1:13" ht="15.75" x14ac:dyDescent="0.25">
      <c r="A185" s="73" t="s">
        <v>234</v>
      </c>
      <c r="B185" s="74" t="s">
        <v>235</v>
      </c>
      <c r="C185" s="74" t="s">
        <v>63</v>
      </c>
      <c r="D185" s="75" t="s">
        <v>23</v>
      </c>
      <c r="E185" s="75" t="s">
        <v>31</v>
      </c>
      <c r="F185" s="76">
        <v>54000</v>
      </c>
      <c r="G185" s="15">
        <f>+F185*2.87%</f>
        <v>1549.8</v>
      </c>
      <c r="H185" s="15">
        <f>+F185*3.04%</f>
        <v>1641.6</v>
      </c>
      <c r="I185" s="15">
        <v>2418.54</v>
      </c>
      <c r="J185" s="15">
        <v>15780.33</v>
      </c>
      <c r="K185" s="15">
        <f>+G185+H185+I185+J185</f>
        <v>21390.27</v>
      </c>
      <c r="L185" s="16">
        <f>+F185-K185</f>
        <v>32609.73</v>
      </c>
      <c r="M185" s="111"/>
    </row>
    <row r="186" spans="1:13" ht="15.75" x14ac:dyDescent="0.25">
      <c r="A186" s="83" t="s">
        <v>236</v>
      </c>
      <c r="B186" s="84" t="s">
        <v>237</v>
      </c>
      <c r="C186" s="84" t="s">
        <v>407</v>
      </c>
      <c r="D186" s="19" t="s">
        <v>41</v>
      </c>
      <c r="E186" s="85" t="s">
        <v>19</v>
      </c>
      <c r="F186" s="86">
        <v>19800</v>
      </c>
      <c r="G186" s="20">
        <f>+F186*2.87%</f>
        <v>568.26</v>
      </c>
      <c r="H186" s="20">
        <f>+F186*3.04%</f>
        <v>601.91999999999996</v>
      </c>
      <c r="I186" s="20">
        <v>0</v>
      </c>
      <c r="J186" s="20">
        <v>125</v>
      </c>
      <c r="K186" s="20">
        <f>+G186+H186+I186+J186</f>
        <v>1295.1799999999998</v>
      </c>
      <c r="L186" s="21">
        <f>+F186-K186</f>
        <v>18504.82</v>
      </c>
      <c r="M186" s="111"/>
    </row>
    <row r="187" spans="1:13" ht="15.75" x14ac:dyDescent="0.25">
      <c r="A187" s="83" t="s">
        <v>238</v>
      </c>
      <c r="B187" s="84" t="s">
        <v>239</v>
      </c>
      <c r="C187" s="84" t="s">
        <v>407</v>
      </c>
      <c r="D187" s="19" t="s">
        <v>41</v>
      </c>
      <c r="E187" s="85" t="s">
        <v>19</v>
      </c>
      <c r="F187" s="86">
        <v>19800</v>
      </c>
      <c r="G187" s="20">
        <f>+F187*2.87%</f>
        <v>568.26</v>
      </c>
      <c r="H187" s="20">
        <f>+F187*3.04%</f>
        <v>601.91999999999996</v>
      </c>
      <c r="I187" s="20">
        <v>0</v>
      </c>
      <c r="J187" s="20">
        <v>2601.83</v>
      </c>
      <c r="K187" s="20">
        <f>+G187+H187+I187+J187</f>
        <v>3772.0099999999998</v>
      </c>
      <c r="L187" s="21">
        <f>+F187-K187</f>
        <v>16027.99</v>
      </c>
      <c r="M187" s="111"/>
    </row>
    <row r="188" spans="1:13" ht="15.75" x14ac:dyDescent="0.25">
      <c r="A188" s="43" t="s">
        <v>240</v>
      </c>
      <c r="B188" s="18" t="s">
        <v>241</v>
      </c>
      <c r="C188" s="84" t="s">
        <v>407</v>
      </c>
      <c r="D188" s="19" t="s">
        <v>41</v>
      </c>
      <c r="E188" s="23" t="s">
        <v>19</v>
      </c>
      <c r="F188" s="20">
        <v>19800</v>
      </c>
      <c r="G188" s="20">
        <f>+F188*2.87%</f>
        <v>568.26</v>
      </c>
      <c r="H188" s="20">
        <f>+F188*3.04%</f>
        <v>601.91999999999996</v>
      </c>
      <c r="I188" s="20">
        <v>0</v>
      </c>
      <c r="J188" s="20">
        <v>11200.8</v>
      </c>
      <c r="K188" s="20">
        <f>+G188+H188+J188</f>
        <v>12370.98</v>
      </c>
      <c r="L188" s="21">
        <f>+F188-K188</f>
        <v>7429.02</v>
      </c>
      <c r="M188" s="111"/>
    </row>
    <row r="189" spans="1:13" ht="16.5" thickBot="1" x14ac:dyDescent="0.3">
      <c r="A189" s="45" t="s">
        <v>242</v>
      </c>
      <c r="B189" s="26" t="s">
        <v>243</v>
      </c>
      <c r="C189" s="84" t="s">
        <v>407</v>
      </c>
      <c r="D189" s="46" t="s">
        <v>41</v>
      </c>
      <c r="E189" s="27" t="s">
        <v>19</v>
      </c>
      <c r="F189" s="28">
        <v>19800</v>
      </c>
      <c r="G189" s="28">
        <f>+F189*2.87%</f>
        <v>568.26</v>
      </c>
      <c r="H189" s="28">
        <f>+F189*3.04%</f>
        <v>601.91999999999996</v>
      </c>
      <c r="I189" s="28">
        <v>0</v>
      </c>
      <c r="J189" s="28">
        <v>25</v>
      </c>
      <c r="K189" s="28">
        <f>+G189+H189+I189+J189</f>
        <v>1195.1799999999998</v>
      </c>
      <c r="L189" s="29">
        <f>+F189-K189</f>
        <v>18604.82</v>
      </c>
      <c r="M189" s="111"/>
    </row>
    <row r="190" spans="1:13" ht="16.5" thickBot="1" x14ac:dyDescent="0.3">
      <c r="A190" s="47"/>
      <c r="B190" s="34"/>
      <c r="C190" s="32">
        <f>+COUNTA(C185:C189)</f>
        <v>5</v>
      </c>
      <c r="D190" s="48"/>
      <c r="E190" s="48"/>
      <c r="F190" s="35">
        <f t="shared" ref="F190:K190" si="32">SUM(F185:F189)</f>
        <v>133200</v>
      </c>
      <c r="G190" s="35">
        <f t="shared" si="32"/>
        <v>3822.84</v>
      </c>
      <c r="H190" s="35">
        <f t="shared" si="32"/>
        <v>4049.28</v>
      </c>
      <c r="I190" s="35">
        <f t="shared" si="32"/>
        <v>2418.54</v>
      </c>
      <c r="J190" s="35">
        <f t="shared" si="32"/>
        <v>29732.959999999999</v>
      </c>
      <c r="K190" s="35">
        <f t="shared" si="32"/>
        <v>40023.620000000003</v>
      </c>
      <c r="L190" s="36">
        <f>SUM(L185:L189)</f>
        <v>93176.38</v>
      </c>
      <c r="M190" s="111"/>
    </row>
    <row r="191" spans="1:13" ht="15.75" x14ac:dyDescent="0.25">
      <c r="A191" s="37"/>
      <c r="B191" s="38"/>
      <c r="C191" s="61"/>
      <c r="D191" s="62"/>
      <c r="E191" s="62"/>
      <c r="F191" s="40"/>
      <c r="G191" s="40"/>
      <c r="H191" s="40"/>
      <c r="I191" s="40"/>
      <c r="J191" s="40"/>
      <c r="K191" s="40"/>
      <c r="L191" s="40"/>
      <c r="M191" s="111"/>
    </row>
    <row r="192" spans="1:13" ht="15.75" x14ac:dyDescent="0.25">
      <c r="A192" s="37"/>
      <c r="B192" s="38"/>
      <c r="C192" s="61"/>
      <c r="D192" s="62"/>
      <c r="E192" s="62"/>
      <c r="F192" s="40"/>
      <c r="G192" s="40"/>
      <c r="H192" s="40"/>
      <c r="I192" s="40"/>
      <c r="J192" s="40"/>
      <c r="K192" s="40"/>
      <c r="L192" s="40"/>
      <c r="M192" s="111"/>
    </row>
    <row r="193" spans="1:13" ht="15.75" x14ac:dyDescent="0.25">
      <c r="A193" s="37"/>
      <c r="B193" s="38"/>
      <c r="C193" s="61"/>
      <c r="D193" s="62"/>
      <c r="E193" s="62"/>
      <c r="F193" s="40"/>
      <c r="G193" s="40"/>
      <c r="H193" s="40"/>
      <c r="I193" s="40"/>
      <c r="J193" s="40"/>
      <c r="K193" s="40"/>
      <c r="L193" s="40"/>
      <c r="M193" s="111"/>
    </row>
    <row r="194" spans="1:13" ht="15.75" x14ac:dyDescent="0.25">
      <c r="A194" s="37"/>
      <c r="B194" s="38"/>
      <c r="C194" s="61"/>
      <c r="D194" s="62"/>
      <c r="E194" s="62"/>
      <c r="F194" s="40"/>
      <c r="G194" s="40"/>
      <c r="H194" s="40"/>
      <c r="I194" s="40"/>
      <c r="J194" s="40"/>
      <c r="K194" s="40"/>
      <c r="L194" s="40"/>
      <c r="M194" s="111"/>
    </row>
    <row r="195" spans="1:13" ht="15.75" x14ac:dyDescent="0.25">
      <c r="A195" s="37"/>
      <c r="B195" s="38"/>
      <c r="C195" s="61"/>
      <c r="D195" s="62"/>
      <c r="E195" s="62"/>
      <c r="F195" s="40"/>
      <c r="G195" s="40"/>
      <c r="H195" s="40"/>
      <c r="I195" s="40"/>
      <c r="J195" s="40"/>
      <c r="K195" s="40"/>
      <c r="L195" s="40"/>
      <c r="M195" s="111"/>
    </row>
    <row r="196" spans="1:13" ht="15.75" x14ac:dyDescent="0.25">
      <c r="A196" s="37"/>
      <c r="B196" s="38"/>
      <c r="C196" s="61"/>
      <c r="D196" s="62"/>
      <c r="E196" s="62"/>
      <c r="F196" s="40"/>
      <c r="G196" s="40"/>
      <c r="H196" s="40"/>
      <c r="I196" s="40"/>
      <c r="J196" s="40"/>
      <c r="K196" s="40"/>
      <c r="L196" s="40"/>
      <c r="M196" s="111"/>
    </row>
    <row r="197" spans="1:13" ht="15.75" x14ac:dyDescent="0.25">
      <c r="A197" s="37"/>
      <c r="B197" s="38"/>
      <c r="C197" s="61"/>
      <c r="D197" s="62"/>
      <c r="E197" s="62"/>
      <c r="F197" s="40"/>
      <c r="G197" s="40"/>
      <c r="H197" s="40"/>
      <c r="I197" s="40"/>
      <c r="J197" s="40"/>
      <c r="K197" s="40"/>
      <c r="L197" s="40"/>
      <c r="M197" s="111"/>
    </row>
    <row r="198" spans="1:13" ht="15.75" x14ac:dyDescent="0.25">
      <c r="A198" s="37"/>
      <c r="B198" s="38"/>
      <c r="C198" s="61"/>
      <c r="D198" s="62"/>
      <c r="E198" s="62"/>
      <c r="F198" s="40"/>
      <c r="G198" s="40"/>
      <c r="H198" s="40"/>
      <c r="I198" s="40"/>
      <c r="J198" s="40"/>
      <c r="K198" s="40"/>
      <c r="L198" s="40"/>
      <c r="M198" s="111"/>
    </row>
    <row r="199" spans="1:13" ht="16.5" thickBot="1" x14ac:dyDescent="0.3">
      <c r="A199" s="37"/>
      <c r="B199" s="38"/>
      <c r="C199" s="61"/>
      <c r="D199" s="62"/>
      <c r="E199" s="62"/>
      <c r="F199" s="40"/>
      <c r="G199" s="40"/>
      <c r="H199" s="40"/>
      <c r="I199" s="40"/>
      <c r="J199" s="40"/>
      <c r="K199" s="40"/>
      <c r="L199" s="40"/>
      <c r="M199" s="111"/>
    </row>
    <row r="200" spans="1:13" ht="16.5" thickBot="1" x14ac:dyDescent="0.3">
      <c r="A200" s="69"/>
      <c r="B200" s="69" t="s">
        <v>244</v>
      </c>
      <c r="C200" s="70"/>
      <c r="D200" s="71"/>
      <c r="E200" s="71"/>
      <c r="F200" s="70"/>
      <c r="G200" s="70"/>
      <c r="H200" s="70"/>
      <c r="I200" s="70"/>
      <c r="J200" s="70"/>
      <c r="K200" s="70"/>
      <c r="L200" s="72"/>
      <c r="M200" s="111"/>
    </row>
    <row r="201" spans="1:13" ht="15.75" x14ac:dyDescent="0.25">
      <c r="A201" s="41" t="s">
        <v>245</v>
      </c>
      <c r="B201" s="13" t="s">
        <v>246</v>
      </c>
      <c r="C201" s="13" t="s">
        <v>63</v>
      </c>
      <c r="D201" s="58" t="s">
        <v>53</v>
      </c>
      <c r="E201" s="58" t="s">
        <v>19</v>
      </c>
      <c r="F201" s="15">
        <v>35000</v>
      </c>
      <c r="G201" s="15">
        <f>+F201*2.87%</f>
        <v>1004.5</v>
      </c>
      <c r="H201" s="15">
        <f>+F201*3.04%</f>
        <v>1064</v>
      </c>
      <c r="I201" s="15">
        <v>0</v>
      </c>
      <c r="J201" s="15">
        <v>16768.13</v>
      </c>
      <c r="K201" s="15">
        <f>+G201+H201+I201+J201</f>
        <v>18836.63</v>
      </c>
      <c r="L201" s="16">
        <f>+F201-K201</f>
        <v>16163.369999999999</v>
      </c>
      <c r="M201" s="111"/>
    </row>
    <row r="202" spans="1:13" ht="15.75" x14ac:dyDescent="0.25">
      <c r="A202" s="43" t="s">
        <v>247</v>
      </c>
      <c r="B202" s="18" t="s">
        <v>248</v>
      </c>
      <c r="C202" s="18" t="s">
        <v>249</v>
      </c>
      <c r="D202" s="19" t="s">
        <v>41</v>
      </c>
      <c r="E202" s="23" t="s">
        <v>31</v>
      </c>
      <c r="F202" s="20">
        <v>21450</v>
      </c>
      <c r="G202" s="20">
        <f>+F202*2.87%</f>
        <v>615.61500000000001</v>
      </c>
      <c r="H202" s="20">
        <f>+F202*3.04%</f>
        <v>652.08000000000004</v>
      </c>
      <c r="I202" s="20">
        <v>0</v>
      </c>
      <c r="J202" s="20">
        <v>12662.5</v>
      </c>
      <c r="K202" s="20">
        <f>+G202+H202+I202+J202</f>
        <v>13930.195</v>
      </c>
      <c r="L202" s="21">
        <v>7519.8</v>
      </c>
      <c r="M202" s="111"/>
    </row>
    <row r="203" spans="1:13" ht="16.5" thickBot="1" x14ac:dyDescent="0.3">
      <c r="A203" s="45" t="s">
        <v>250</v>
      </c>
      <c r="B203" s="26" t="s">
        <v>251</v>
      </c>
      <c r="C203" s="26" t="s">
        <v>252</v>
      </c>
      <c r="D203" s="46" t="s">
        <v>41</v>
      </c>
      <c r="E203" s="27" t="s">
        <v>19</v>
      </c>
      <c r="F203" s="28">
        <v>27450</v>
      </c>
      <c r="G203" s="28">
        <f>+F203*2.87%</f>
        <v>787.81499999999994</v>
      </c>
      <c r="H203" s="28">
        <f>+F203*3.04%</f>
        <v>834.48</v>
      </c>
      <c r="I203" s="28">
        <v>0</v>
      </c>
      <c r="J203" s="28">
        <v>225</v>
      </c>
      <c r="K203" s="28">
        <f>+G203+H203+I203+J203</f>
        <v>1847.2950000000001</v>
      </c>
      <c r="L203" s="29">
        <v>25602.7</v>
      </c>
      <c r="M203" s="111"/>
    </row>
    <row r="204" spans="1:13" ht="16.5" thickBot="1" x14ac:dyDescent="0.3">
      <c r="A204" s="47"/>
      <c r="B204" s="34"/>
      <c r="C204" s="32">
        <f>+COUNTA(C201:C203)</f>
        <v>3</v>
      </c>
      <c r="D204" s="48"/>
      <c r="E204" s="48"/>
      <c r="F204" s="35">
        <f t="shared" ref="F204:L204" si="33">SUM(F201:F203)</f>
        <v>83900</v>
      </c>
      <c r="G204" s="35">
        <f t="shared" si="33"/>
        <v>2407.9299999999998</v>
      </c>
      <c r="H204" s="35">
        <f t="shared" si="33"/>
        <v>2550.56</v>
      </c>
      <c r="I204" s="35">
        <f t="shared" si="33"/>
        <v>0</v>
      </c>
      <c r="J204" s="35">
        <f t="shared" si="33"/>
        <v>29655.63</v>
      </c>
      <c r="K204" s="35">
        <f t="shared" si="33"/>
        <v>34614.120000000003</v>
      </c>
      <c r="L204" s="36">
        <f t="shared" si="33"/>
        <v>49285.869999999995</v>
      </c>
      <c r="M204" s="111"/>
    </row>
    <row r="205" spans="1:13" ht="16.5" thickBot="1" x14ac:dyDescent="0.3">
      <c r="A205" s="49"/>
      <c r="B205" s="50"/>
      <c r="C205" s="50"/>
      <c r="D205" s="51"/>
      <c r="E205" s="51"/>
      <c r="F205" s="50"/>
      <c r="G205" s="50"/>
      <c r="H205" s="50"/>
      <c r="I205" s="50"/>
      <c r="J205" s="50"/>
      <c r="K205" s="50"/>
      <c r="L205" s="50"/>
      <c r="M205" s="111"/>
    </row>
    <row r="206" spans="1:13" ht="16.5" thickBot="1" x14ac:dyDescent="0.3">
      <c r="A206" s="69"/>
      <c r="B206" s="69" t="s">
        <v>253</v>
      </c>
      <c r="C206" s="70"/>
      <c r="D206" s="71"/>
      <c r="E206" s="71"/>
      <c r="F206" s="70"/>
      <c r="G206" s="70"/>
      <c r="H206" s="70"/>
      <c r="I206" s="70"/>
      <c r="J206" s="70"/>
      <c r="K206" s="70"/>
      <c r="L206" s="72"/>
      <c r="M206" s="111"/>
    </row>
    <row r="207" spans="1:13" ht="15.75" x14ac:dyDescent="0.25">
      <c r="A207" s="41" t="s">
        <v>254</v>
      </c>
      <c r="B207" s="13" t="s">
        <v>255</v>
      </c>
      <c r="C207" s="13" t="s">
        <v>63</v>
      </c>
      <c r="D207" s="58" t="s">
        <v>23</v>
      </c>
      <c r="E207" s="58" t="s">
        <v>31</v>
      </c>
      <c r="F207" s="15">
        <v>64000</v>
      </c>
      <c r="G207" s="15">
        <f t="shared" ref="G207:G213" si="34">+F207*2.87%</f>
        <v>1836.8</v>
      </c>
      <c r="H207" s="15">
        <f t="shared" ref="H207:H213" si="35">+F207*3.04%</f>
        <v>1945.6</v>
      </c>
      <c r="I207" s="15">
        <v>4239.3999999999996</v>
      </c>
      <c r="J207" s="15">
        <v>12634.11</v>
      </c>
      <c r="K207" s="15">
        <f t="shared" ref="K207:K213" si="36">+G207+H207+I207+J207</f>
        <v>20655.91</v>
      </c>
      <c r="L207" s="16">
        <f>+F207-K207</f>
        <v>43344.09</v>
      </c>
      <c r="M207" s="111"/>
    </row>
    <row r="208" spans="1:13" ht="15.75" x14ac:dyDescent="0.25">
      <c r="A208" s="43" t="s">
        <v>256</v>
      </c>
      <c r="B208" s="18" t="s">
        <v>257</v>
      </c>
      <c r="C208" s="18" t="s">
        <v>408</v>
      </c>
      <c r="D208" s="23" t="s">
        <v>23</v>
      </c>
      <c r="E208" s="23" t="s">
        <v>31</v>
      </c>
      <c r="F208" s="20">
        <v>31500</v>
      </c>
      <c r="G208" s="20">
        <f t="shared" si="34"/>
        <v>904.05</v>
      </c>
      <c r="H208" s="20">
        <f t="shared" si="35"/>
        <v>957.6</v>
      </c>
      <c r="I208" s="20">
        <v>0</v>
      </c>
      <c r="J208" s="20">
        <v>11645.81</v>
      </c>
      <c r="K208" s="20">
        <f t="shared" si="36"/>
        <v>13507.46</v>
      </c>
      <c r="L208" s="21">
        <f>+F208-K208</f>
        <v>17992.54</v>
      </c>
      <c r="M208" s="111"/>
    </row>
    <row r="209" spans="1:13" ht="15.75" x14ac:dyDescent="0.25">
      <c r="A209" s="43" t="s">
        <v>258</v>
      </c>
      <c r="B209" s="18" t="s">
        <v>259</v>
      </c>
      <c r="C209" s="18" t="s">
        <v>409</v>
      </c>
      <c r="D209" s="19" t="s">
        <v>41</v>
      </c>
      <c r="E209" s="23" t="s">
        <v>19</v>
      </c>
      <c r="F209" s="20">
        <v>22050</v>
      </c>
      <c r="G209" s="20">
        <f>+F209*2.87%</f>
        <v>632.83500000000004</v>
      </c>
      <c r="H209" s="20">
        <f>+F209*3.04%</f>
        <v>670.32</v>
      </c>
      <c r="I209" s="20">
        <v>0</v>
      </c>
      <c r="J209" s="20">
        <v>5157.8599999999997</v>
      </c>
      <c r="K209" s="20">
        <f>+G209+H209+I209+J209</f>
        <v>6461.0149999999994</v>
      </c>
      <c r="L209" s="21">
        <v>15588.98</v>
      </c>
      <c r="M209" s="111"/>
    </row>
    <row r="210" spans="1:13" ht="15.75" x14ac:dyDescent="0.25">
      <c r="A210" s="43" t="s">
        <v>261</v>
      </c>
      <c r="B210" s="18" t="s">
        <v>262</v>
      </c>
      <c r="C210" s="18" t="s">
        <v>410</v>
      </c>
      <c r="D210" s="23" t="s">
        <v>37</v>
      </c>
      <c r="E210" s="23" t="s">
        <v>31</v>
      </c>
      <c r="F210" s="20">
        <v>22050</v>
      </c>
      <c r="G210" s="20">
        <f>+F210*2.87%</f>
        <v>632.83500000000004</v>
      </c>
      <c r="H210" s="20">
        <f>+F210*3.04%</f>
        <v>670.32</v>
      </c>
      <c r="I210" s="20">
        <v>0</v>
      </c>
      <c r="J210" s="20">
        <v>11713.37</v>
      </c>
      <c r="K210" s="20">
        <f>+G210+H210+I210+J210</f>
        <v>13016.525000000001</v>
      </c>
      <c r="L210" s="21">
        <v>9033.4699999999993</v>
      </c>
      <c r="M210" s="111"/>
    </row>
    <row r="211" spans="1:13" ht="15.75" x14ac:dyDescent="0.25">
      <c r="A211" s="43" t="s">
        <v>264</v>
      </c>
      <c r="B211" s="18" t="s">
        <v>265</v>
      </c>
      <c r="C211" s="18" t="s">
        <v>409</v>
      </c>
      <c r="D211" s="19" t="s">
        <v>41</v>
      </c>
      <c r="E211" s="23" t="s">
        <v>31</v>
      </c>
      <c r="F211" s="20">
        <v>21450</v>
      </c>
      <c r="G211" s="20">
        <f t="shared" si="34"/>
        <v>615.61500000000001</v>
      </c>
      <c r="H211" s="20">
        <f t="shared" si="35"/>
        <v>652.08000000000004</v>
      </c>
      <c r="I211" s="20">
        <v>0</v>
      </c>
      <c r="J211" s="20">
        <v>4575.5</v>
      </c>
      <c r="K211" s="20">
        <f t="shared" si="36"/>
        <v>5843.1949999999997</v>
      </c>
      <c r="L211" s="21">
        <v>15606.8</v>
      </c>
      <c r="M211" s="111"/>
    </row>
    <row r="212" spans="1:13" ht="15.75" x14ac:dyDescent="0.25">
      <c r="A212" s="43" t="s">
        <v>266</v>
      </c>
      <c r="B212" s="18" t="s">
        <v>413</v>
      </c>
      <c r="C212" s="18" t="s">
        <v>409</v>
      </c>
      <c r="D212" s="19" t="s">
        <v>41</v>
      </c>
      <c r="E212" s="23" t="s">
        <v>31</v>
      </c>
      <c r="F212" s="20">
        <v>21500</v>
      </c>
      <c r="G212" s="20">
        <f t="shared" si="34"/>
        <v>617.04999999999995</v>
      </c>
      <c r="H212" s="20">
        <f t="shared" si="35"/>
        <v>653.6</v>
      </c>
      <c r="I212" s="20">
        <v>0</v>
      </c>
      <c r="J212" s="20">
        <v>8856.67</v>
      </c>
      <c r="K212" s="20">
        <f t="shared" si="36"/>
        <v>10127.32</v>
      </c>
      <c r="L212" s="21">
        <f>+F212-K212</f>
        <v>11372.68</v>
      </c>
      <c r="M212" s="111"/>
    </row>
    <row r="213" spans="1:13" ht="16.5" thickBot="1" x14ac:dyDescent="0.3">
      <c r="A213" s="45">
        <v>658</v>
      </c>
      <c r="B213" s="26" t="s">
        <v>268</v>
      </c>
      <c r="C213" s="18" t="s">
        <v>409</v>
      </c>
      <c r="D213" s="27" t="s">
        <v>23</v>
      </c>
      <c r="E213" s="27" t="s">
        <v>19</v>
      </c>
      <c r="F213" s="28">
        <v>22000</v>
      </c>
      <c r="G213" s="28">
        <f t="shared" si="34"/>
        <v>631.4</v>
      </c>
      <c r="H213" s="28">
        <f t="shared" si="35"/>
        <v>668.8</v>
      </c>
      <c r="I213" s="28">
        <v>0</v>
      </c>
      <c r="J213" s="28">
        <v>7484.22</v>
      </c>
      <c r="K213" s="28">
        <f t="shared" si="36"/>
        <v>8784.42</v>
      </c>
      <c r="L213" s="29">
        <f>+F213-K213</f>
        <v>13215.58</v>
      </c>
      <c r="M213" s="111"/>
    </row>
    <row r="214" spans="1:13" ht="16.5" thickBot="1" x14ac:dyDescent="0.3">
      <c r="A214" s="47"/>
      <c r="B214" s="34"/>
      <c r="C214" s="32">
        <f>+COUNTA(C207:C213)</f>
        <v>7</v>
      </c>
      <c r="D214" s="48"/>
      <c r="E214" s="48"/>
      <c r="F214" s="35">
        <f t="shared" ref="F214:L214" si="37">SUM(F207:F213)</f>
        <v>204550</v>
      </c>
      <c r="G214" s="35">
        <f t="shared" si="37"/>
        <v>5870.585</v>
      </c>
      <c r="H214" s="35">
        <f t="shared" si="37"/>
        <v>6218.3200000000006</v>
      </c>
      <c r="I214" s="35">
        <f t="shared" si="37"/>
        <v>4239.3999999999996</v>
      </c>
      <c r="J214" s="35">
        <f t="shared" si="37"/>
        <v>62067.54</v>
      </c>
      <c r="K214" s="35">
        <f t="shared" si="37"/>
        <v>78395.844999999987</v>
      </c>
      <c r="L214" s="36">
        <f t="shared" si="37"/>
        <v>126154.14</v>
      </c>
      <c r="M214" s="111"/>
    </row>
    <row r="215" spans="1:13" ht="16.5" thickBot="1" x14ac:dyDescent="0.3">
      <c r="A215" s="49"/>
      <c r="B215" s="50"/>
      <c r="C215" s="50"/>
      <c r="D215" s="51"/>
      <c r="E215" s="51"/>
      <c r="F215" s="50"/>
      <c r="G215" s="50"/>
      <c r="H215" s="50"/>
      <c r="I215" s="50"/>
      <c r="J215" s="50"/>
      <c r="K215" s="50"/>
      <c r="L215" s="50"/>
      <c r="M215" s="111"/>
    </row>
    <row r="216" spans="1:13" ht="16.5" thickBot="1" x14ac:dyDescent="0.3">
      <c r="A216" s="69"/>
      <c r="B216" s="69" t="s">
        <v>269</v>
      </c>
      <c r="C216" s="70"/>
      <c r="D216" s="71"/>
      <c r="E216" s="71"/>
      <c r="F216" s="70"/>
      <c r="G216" s="70"/>
      <c r="H216" s="70"/>
      <c r="I216" s="70"/>
      <c r="J216" s="70"/>
      <c r="K216" s="70"/>
      <c r="L216" s="72"/>
      <c r="M216" s="111"/>
    </row>
    <row r="217" spans="1:13" ht="16.5" thickBot="1" x14ac:dyDescent="0.3">
      <c r="A217" s="52" t="s">
        <v>270</v>
      </c>
      <c r="B217" s="53" t="s">
        <v>271</v>
      </c>
      <c r="C217" s="53" t="s">
        <v>63</v>
      </c>
      <c r="D217" s="55" t="s">
        <v>23</v>
      </c>
      <c r="E217" s="55" t="s">
        <v>31</v>
      </c>
      <c r="F217" s="56">
        <v>45000</v>
      </c>
      <c r="G217" s="56">
        <f>+F217*2.87%</f>
        <v>1291.5</v>
      </c>
      <c r="H217" s="56">
        <f>+F217*3.04%</f>
        <v>1368</v>
      </c>
      <c r="I217" s="56">
        <v>1148.33</v>
      </c>
      <c r="J217" s="56">
        <v>125</v>
      </c>
      <c r="K217" s="56">
        <f>+G217+H217+I217+J217</f>
        <v>3932.83</v>
      </c>
      <c r="L217" s="57">
        <f>+F217-K217</f>
        <v>41067.17</v>
      </c>
      <c r="M217" s="111"/>
    </row>
    <row r="218" spans="1:13" ht="16.5" thickBot="1" x14ac:dyDescent="0.3">
      <c r="A218" s="47"/>
      <c r="B218" s="34"/>
      <c r="C218" s="32">
        <f>+COUNTA(C216:C217)</f>
        <v>1</v>
      </c>
      <c r="D218" s="48"/>
      <c r="E218" s="48"/>
      <c r="F218" s="35">
        <f t="shared" ref="F218:L218" si="38">SUM(F217)</f>
        <v>45000</v>
      </c>
      <c r="G218" s="35">
        <f t="shared" si="38"/>
        <v>1291.5</v>
      </c>
      <c r="H218" s="35">
        <f t="shared" si="38"/>
        <v>1368</v>
      </c>
      <c r="I218" s="35">
        <f t="shared" si="38"/>
        <v>1148.33</v>
      </c>
      <c r="J218" s="35">
        <f t="shared" si="38"/>
        <v>125</v>
      </c>
      <c r="K218" s="35">
        <f t="shared" si="38"/>
        <v>3932.83</v>
      </c>
      <c r="L218" s="36">
        <f t="shared" si="38"/>
        <v>41067.17</v>
      </c>
      <c r="M218" s="111"/>
    </row>
    <row r="219" spans="1:13" ht="16.5" thickBot="1" x14ac:dyDescent="0.3">
      <c r="A219" s="49"/>
      <c r="B219" s="50"/>
      <c r="C219" s="50"/>
      <c r="D219" s="51"/>
      <c r="E219" s="51"/>
      <c r="F219" s="50"/>
      <c r="G219" s="50"/>
      <c r="H219" s="50"/>
      <c r="I219" s="50"/>
      <c r="J219" s="50"/>
      <c r="K219" s="50"/>
      <c r="L219" s="50"/>
      <c r="M219" s="111"/>
    </row>
    <row r="220" spans="1:13" ht="16.5" thickBot="1" x14ac:dyDescent="0.3">
      <c r="A220" s="69"/>
      <c r="B220" s="69" t="s">
        <v>272</v>
      </c>
      <c r="C220" s="70"/>
      <c r="D220" s="71"/>
      <c r="E220" s="71"/>
      <c r="F220" s="70"/>
      <c r="G220" s="70"/>
      <c r="H220" s="70"/>
      <c r="I220" s="70"/>
      <c r="J220" s="70"/>
      <c r="K220" s="70"/>
      <c r="L220" s="72"/>
      <c r="M220" s="111"/>
    </row>
    <row r="221" spans="1:13" ht="15.75" x14ac:dyDescent="0.25">
      <c r="A221" s="41" t="s">
        <v>273</v>
      </c>
      <c r="B221" s="13" t="s">
        <v>274</v>
      </c>
      <c r="C221" s="13" t="s">
        <v>63</v>
      </c>
      <c r="D221" s="58" t="s">
        <v>37</v>
      </c>
      <c r="E221" s="58" t="s">
        <v>31</v>
      </c>
      <c r="F221" s="15">
        <v>50000</v>
      </c>
      <c r="G221" s="15">
        <f>+F221*2.87%</f>
        <v>1435</v>
      </c>
      <c r="H221" s="15">
        <f>+F221*3.04%</f>
        <v>1520</v>
      </c>
      <c r="I221" s="15">
        <v>1596.68</v>
      </c>
      <c r="J221" s="15">
        <v>32718.98</v>
      </c>
      <c r="K221" s="15">
        <f>+G221+H221+I221+J221</f>
        <v>37270.660000000003</v>
      </c>
      <c r="L221" s="16">
        <f>+F221-K221</f>
        <v>12729.339999999997</v>
      </c>
      <c r="M221" s="111"/>
    </row>
    <row r="222" spans="1:13" ht="15.75" x14ac:dyDescent="0.25">
      <c r="A222" s="43" t="s">
        <v>275</v>
      </c>
      <c r="B222" s="18" t="s">
        <v>276</v>
      </c>
      <c r="C222" s="18" t="s">
        <v>415</v>
      </c>
      <c r="D222" s="23" t="s">
        <v>23</v>
      </c>
      <c r="E222" s="23" t="s">
        <v>19</v>
      </c>
      <c r="F222" s="20">
        <v>31500</v>
      </c>
      <c r="G222" s="20">
        <f>+F222*2.87%</f>
        <v>904.05</v>
      </c>
      <c r="H222" s="20">
        <f>+F222*3.04%</f>
        <v>957.6</v>
      </c>
      <c r="I222" s="20">
        <v>0</v>
      </c>
      <c r="J222" s="20">
        <v>1363</v>
      </c>
      <c r="K222" s="20">
        <f>+G222+H222+I222+J222</f>
        <v>3224.65</v>
      </c>
      <c r="L222" s="21">
        <f>+F222-K222</f>
        <v>28275.35</v>
      </c>
      <c r="M222" s="111"/>
    </row>
    <row r="223" spans="1:13" ht="16.5" thickBot="1" x14ac:dyDescent="0.3">
      <c r="A223" s="45" t="s">
        <v>277</v>
      </c>
      <c r="B223" s="26" t="s">
        <v>278</v>
      </c>
      <c r="C223" s="18" t="s">
        <v>415</v>
      </c>
      <c r="D223" s="46" t="s">
        <v>41</v>
      </c>
      <c r="E223" s="27" t="s">
        <v>31</v>
      </c>
      <c r="F223" s="28">
        <v>21450</v>
      </c>
      <c r="G223" s="28">
        <f>+F223*2.87%</f>
        <v>615.61500000000001</v>
      </c>
      <c r="H223" s="28">
        <f>+F223*3.04%</f>
        <v>652.08000000000004</v>
      </c>
      <c r="I223" s="28">
        <v>0</v>
      </c>
      <c r="J223" s="28">
        <v>14045.3</v>
      </c>
      <c r="K223" s="28">
        <f>+G223+H223+I223+J223</f>
        <v>15312.994999999999</v>
      </c>
      <c r="L223" s="29">
        <v>6137</v>
      </c>
      <c r="M223" s="111"/>
    </row>
    <row r="224" spans="1:13" ht="16.5" thickBot="1" x14ac:dyDescent="0.3">
      <c r="A224" s="47"/>
      <c r="B224" s="34"/>
      <c r="C224" s="32">
        <f>+COUNTA(C221:C223)</f>
        <v>3</v>
      </c>
      <c r="D224" s="48"/>
      <c r="E224" s="48"/>
      <c r="F224" s="35">
        <f t="shared" ref="F224:L224" si="39">SUM(F221:F223)</f>
        <v>102950</v>
      </c>
      <c r="G224" s="35">
        <f t="shared" si="39"/>
        <v>2954.665</v>
      </c>
      <c r="H224" s="35">
        <f t="shared" si="39"/>
        <v>3129.68</v>
      </c>
      <c r="I224" s="35">
        <f t="shared" si="39"/>
        <v>1596.68</v>
      </c>
      <c r="J224" s="35">
        <f t="shared" si="39"/>
        <v>48127.28</v>
      </c>
      <c r="K224" s="35">
        <f t="shared" si="39"/>
        <v>55808.305000000008</v>
      </c>
      <c r="L224" s="36">
        <f t="shared" si="39"/>
        <v>47141.689999999995</v>
      </c>
      <c r="M224" s="111"/>
    </row>
    <row r="225" spans="1:13" ht="16.5" thickBot="1" x14ac:dyDescent="0.3">
      <c r="A225" s="49"/>
      <c r="B225" s="50"/>
      <c r="C225" s="50"/>
      <c r="D225" s="51"/>
      <c r="E225" s="51"/>
      <c r="F225" s="50"/>
      <c r="G225" s="50"/>
      <c r="H225" s="50"/>
      <c r="I225" s="50"/>
      <c r="J225" s="50"/>
      <c r="K225" s="50"/>
      <c r="L225" s="50"/>
      <c r="M225" s="111"/>
    </row>
    <row r="226" spans="1:13" ht="16.5" thickBot="1" x14ac:dyDescent="0.3">
      <c r="A226" s="69"/>
      <c r="B226" s="69" t="s">
        <v>280</v>
      </c>
      <c r="C226" s="70"/>
      <c r="D226" s="71"/>
      <c r="E226" s="71"/>
      <c r="F226" s="70"/>
      <c r="G226" s="70"/>
      <c r="H226" s="70"/>
      <c r="I226" s="70"/>
      <c r="J226" s="70"/>
      <c r="K226" s="70"/>
      <c r="L226" s="72"/>
      <c r="M226" s="111"/>
    </row>
    <row r="227" spans="1:13" ht="15.75" x14ac:dyDescent="0.25">
      <c r="A227" s="41" t="s">
        <v>281</v>
      </c>
      <c r="B227" s="13" t="s">
        <v>416</v>
      </c>
      <c r="C227" s="13" t="s">
        <v>63</v>
      </c>
      <c r="D227" s="58" t="s">
        <v>37</v>
      </c>
      <c r="E227" s="58" t="s">
        <v>31</v>
      </c>
      <c r="F227" s="15">
        <v>75000</v>
      </c>
      <c r="G227" s="15">
        <f t="shared" ref="G227:G235" si="40">+F227*2.87%</f>
        <v>2152.5</v>
      </c>
      <c r="H227" s="15">
        <f t="shared" ref="H227:H235" si="41">+F227*3.04%</f>
        <v>2280</v>
      </c>
      <c r="I227" s="15">
        <v>6309.38</v>
      </c>
      <c r="J227" s="15">
        <v>8141</v>
      </c>
      <c r="K227" s="15">
        <f t="shared" ref="K227:K235" si="42">+G227+H227+I227+J227</f>
        <v>18882.88</v>
      </c>
      <c r="L227" s="16">
        <f>+F227-K227</f>
        <v>56117.119999999995</v>
      </c>
      <c r="M227" s="111"/>
    </row>
    <row r="228" spans="1:13" ht="15.75" x14ac:dyDescent="0.25">
      <c r="A228" s="43" t="s">
        <v>282</v>
      </c>
      <c r="B228" s="18" t="s">
        <v>283</v>
      </c>
      <c r="C228" s="18" t="s">
        <v>263</v>
      </c>
      <c r="D228" s="23" t="s">
        <v>37</v>
      </c>
      <c r="E228" s="23" t="s">
        <v>31</v>
      </c>
      <c r="F228" s="20">
        <v>22050</v>
      </c>
      <c r="G228" s="20">
        <f t="shared" si="40"/>
        <v>632.83500000000004</v>
      </c>
      <c r="H228" s="20">
        <f t="shared" si="41"/>
        <v>670.32</v>
      </c>
      <c r="I228" s="20">
        <v>0</v>
      </c>
      <c r="J228" s="20">
        <v>7791.36</v>
      </c>
      <c r="K228" s="20">
        <f t="shared" si="42"/>
        <v>9094.5149999999994</v>
      </c>
      <c r="L228" s="21">
        <v>12955.48</v>
      </c>
      <c r="M228" s="111"/>
    </row>
    <row r="229" spans="1:13" ht="15.75" x14ac:dyDescent="0.25">
      <c r="A229" s="43" t="s">
        <v>284</v>
      </c>
      <c r="B229" s="18" t="s">
        <v>285</v>
      </c>
      <c r="C229" s="18" t="s">
        <v>263</v>
      </c>
      <c r="D229" s="23" t="s">
        <v>37</v>
      </c>
      <c r="E229" s="23" t="s">
        <v>31</v>
      </c>
      <c r="F229" s="20">
        <v>22050</v>
      </c>
      <c r="G229" s="20">
        <f t="shared" si="40"/>
        <v>632.83500000000004</v>
      </c>
      <c r="H229" s="20">
        <f t="shared" si="41"/>
        <v>670.32</v>
      </c>
      <c r="I229" s="20">
        <v>0</v>
      </c>
      <c r="J229" s="20">
        <v>9388.19</v>
      </c>
      <c r="K229" s="20">
        <f t="shared" si="42"/>
        <v>10691.345000000001</v>
      </c>
      <c r="L229" s="21">
        <v>11358.65</v>
      </c>
      <c r="M229" s="111"/>
    </row>
    <row r="230" spans="1:13" ht="15.75" x14ac:dyDescent="0.25">
      <c r="A230" s="43" t="s">
        <v>286</v>
      </c>
      <c r="B230" s="18" t="s">
        <v>287</v>
      </c>
      <c r="C230" s="18" t="s">
        <v>260</v>
      </c>
      <c r="D230" s="23" t="s">
        <v>37</v>
      </c>
      <c r="E230" s="23" t="s">
        <v>19</v>
      </c>
      <c r="F230" s="20">
        <v>22050</v>
      </c>
      <c r="G230" s="20">
        <f t="shared" si="40"/>
        <v>632.83500000000004</v>
      </c>
      <c r="H230" s="20">
        <f t="shared" si="41"/>
        <v>670.32</v>
      </c>
      <c r="I230" s="20">
        <v>0</v>
      </c>
      <c r="J230" s="20">
        <v>14260.52</v>
      </c>
      <c r="K230" s="20">
        <f t="shared" si="42"/>
        <v>15563.675000000001</v>
      </c>
      <c r="L230" s="21">
        <v>6486.32</v>
      </c>
      <c r="M230" s="111"/>
    </row>
    <row r="231" spans="1:13" ht="15.75" x14ac:dyDescent="0.25">
      <c r="A231" s="43" t="s">
        <v>288</v>
      </c>
      <c r="B231" s="18" t="s">
        <v>289</v>
      </c>
      <c r="C231" s="18" t="s">
        <v>263</v>
      </c>
      <c r="D231" s="19" t="s">
        <v>41</v>
      </c>
      <c r="E231" s="23" t="s">
        <v>31</v>
      </c>
      <c r="F231" s="20">
        <v>22050</v>
      </c>
      <c r="G231" s="20">
        <f t="shared" si="40"/>
        <v>632.83500000000004</v>
      </c>
      <c r="H231" s="20">
        <f t="shared" si="41"/>
        <v>670.32</v>
      </c>
      <c r="I231" s="20">
        <v>0</v>
      </c>
      <c r="J231" s="20">
        <v>16846.47</v>
      </c>
      <c r="K231" s="20">
        <f t="shared" si="42"/>
        <v>18149.625</v>
      </c>
      <c r="L231" s="21">
        <v>3900.37</v>
      </c>
      <c r="M231" s="111"/>
    </row>
    <row r="232" spans="1:13" ht="15.75" x14ac:dyDescent="0.25">
      <c r="A232" s="43" t="s">
        <v>290</v>
      </c>
      <c r="B232" s="18" t="s">
        <v>291</v>
      </c>
      <c r="C232" s="18" t="s">
        <v>260</v>
      </c>
      <c r="D232" s="19" t="s">
        <v>41</v>
      </c>
      <c r="E232" s="23" t="s">
        <v>19</v>
      </c>
      <c r="F232" s="20">
        <v>22050</v>
      </c>
      <c r="G232" s="20">
        <f t="shared" si="40"/>
        <v>632.83500000000004</v>
      </c>
      <c r="H232" s="20">
        <f t="shared" si="41"/>
        <v>670.32</v>
      </c>
      <c r="I232" s="20">
        <v>0</v>
      </c>
      <c r="J232" s="20">
        <v>125</v>
      </c>
      <c r="K232" s="20">
        <f t="shared" si="42"/>
        <v>1428.1550000000002</v>
      </c>
      <c r="L232" s="21">
        <v>20621.84</v>
      </c>
      <c r="M232" s="111"/>
    </row>
    <row r="233" spans="1:13" ht="15.75" x14ac:dyDescent="0.25">
      <c r="A233" s="87" t="s">
        <v>292</v>
      </c>
      <c r="B233" s="88" t="s">
        <v>293</v>
      </c>
      <c r="C233" s="18" t="s">
        <v>279</v>
      </c>
      <c r="D233" s="23" t="s">
        <v>37</v>
      </c>
      <c r="E233" s="23" t="s">
        <v>19</v>
      </c>
      <c r="F233" s="20">
        <v>21450</v>
      </c>
      <c r="G233" s="20">
        <f t="shared" si="40"/>
        <v>615.61500000000001</v>
      </c>
      <c r="H233" s="20">
        <f t="shared" si="41"/>
        <v>652.08000000000004</v>
      </c>
      <c r="I233" s="20">
        <v>0</v>
      </c>
      <c r="J233" s="20">
        <v>914.5</v>
      </c>
      <c r="K233" s="20">
        <f t="shared" si="42"/>
        <v>2182.1950000000002</v>
      </c>
      <c r="L233" s="21">
        <v>19267.8</v>
      </c>
      <c r="M233" s="111"/>
    </row>
    <row r="234" spans="1:13" ht="15.75" x14ac:dyDescent="0.25">
      <c r="A234" s="43" t="s">
        <v>294</v>
      </c>
      <c r="B234" s="18" t="s">
        <v>295</v>
      </c>
      <c r="C234" s="18" t="s">
        <v>267</v>
      </c>
      <c r="D234" s="19" t="s">
        <v>41</v>
      </c>
      <c r="E234" s="23" t="s">
        <v>31</v>
      </c>
      <c r="F234" s="20">
        <v>21500</v>
      </c>
      <c r="G234" s="20">
        <f t="shared" si="40"/>
        <v>617.04999999999995</v>
      </c>
      <c r="H234" s="20">
        <f t="shared" si="41"/>
        <v>653.6</v>
      </c>
      <c r="I234" s="20"/>
      <c r="J234" s="20">
        <v>125</v>
      </c>
      <c r="K234" s="20">
        <f t="shared" si="42"/>
        <v>1395.65</v>
      </c>
      <c r="L234" s="21">
        <v>20104.349999999999</v>
      </c>
      <c r="M234" s="111"/>
    </row>
    <row r="235" spans="1:13" ht="16.5" thickBot="1" x14ac:dyDescent="0.3">
      <c r="A235" s="78">
        <v>762</v>
      </c>
      <c r="B235" s="79" t="s">
        <v>296</v>
      </c>
      <c r="C235" s="26" t="s">
        <v>267</v>
      </c>
      <c r="D235" s="46" t="s">
        <v>41</v>
      </c>
      <c r="E235" s="89" t="s">
        <v>31</v>
      </c>
      <c r="F235" s="28">
        <v>21450</v>
      </c>
      <c r="G235" s="28">
        <f t="shared" si="40"/>
        <v>615.61500000000001</v>
      </c>
      <c r="H235" s="28">
        <f t="shared" si="41"/>
        <v>652.08000000000004</v>
      </c>
      <c r="I235" s="28"/>
      <c r="J235" s="28">
        <v>714.5</v>
      </c>
      <c r="K235" s="28">
        <f t="shared" si="42"/>
        <v>1982.1950000000002</v>
      </c>
      <c r="L235" s="29">
        <v>19467.8</v>
      </c>
      <c r="M235" s="111"/>
    </row>
    <row r="236" spans="1:13" ht="16.5" thickBot="1" x14ac:dyDescent="0.3">
      <c r="A236" s="47"/>
      <c r="B236" s="34"/>
      <c r="C236" s="32">
        <f>+COUNTA(C227:C235)</f>
        <v>9</v>
      </c>
      <c r="D236" s="48"/>
      <c r="E236" s="48"/>
      <c r="F236" s="35">
        <f t="shared" ref="F236:L236" si="43">SUM(F227:F235)</f>
        <v>249650</v>
      </c>
      <c r="G236" s="35">
        <f t="shared" si="43"/>
        <v>7164.9549999999999</v>
      </c>
      <c r="H236" s="35">
        <f t="shared" si="43"/>
        <v>7589.36</v>
      </c>
      <c r="I236" s="35">
        <f t="shared" si="43"/>
        <v>6309.38</v>
      </c>
      <c r="J236" s="35">
        <f t="shared" si="43"/>
        <v>58306.540000000008</v>
      </c>
      <c r="K236" s="35">
        <f t="shared" si="43"/>
        <v>79370.235000000015</v>
      </c>
      <c r="L236" s="36">
        <f t="shared" si="43"/>
        <v>170279.72999999995</v>
      </c>
      <c r="M236" s="111"/>
    </row>
    <row r="237" spans="1:13" ht="15.75" x14ac:dyDescent="0.25">
      <c r="A237" s="49"/>
      <c r="B237" s="50"/>
      <c r="C237" s="50"/>
      <c r="D237" s="51"/>
      <c r="E237" s="51"/>
      <c r="F237" s="50"/>
      <c r="G237" s="50"/>
      <c r="H237" s="50"/>
      <c r="I237" s="50"/>
      <c r="J237" s="50"/>
      <c r="K237" s="50"/>
      <c r="L237" s="50"/>
      <c r="M237" s="111"/>
    </row>
    <row r="238" spans="1:13" ht="15.75" x14ac:dyDescent="0.25">
      <c r="A238" s="49"/>
      <c r="B238" s="50"/>
      <c r="C238" s="50"/>
      <c r="D238" s="51"/>
      <c r="E238" s="51"/>
      <c r="F238" s="50"/>
      <c r="G238" s="50"/>
      <c r="H238" s="50"/>
      <c r="I238" s="50"/>
      <c r="J238" s="50"/>
      <c r="K238" s="50"/>
      <c r="L238" s="50"/>
      <c r="M238" s="111"/>
    </row>
    <row r="239" spans="1:13" ht="15.75" x14ac:dyDescent="0.25">
      <c r="A239" s="49"/>
      <c r="B239" s="50"/>
      <c r="C239" s="50"/>
      <c r="D239" s="51"/>
      <c r="E239" s="51"/>
      <c r="F239" s="50"/>
      <c r="G239" s="50"/>
      <c r="H239" s="50"/>
      <c r="I239" s="50"/>
      <c r="J239" s="50"/>
      <c r="K239" s="50"/>
      <c r="L239" s="50"/>
      <c r="M239" s="111"/>
    </row>
    <row r="240" spans="1:13" ht="15.75" x14ac:dyDescent="0.25">
      <c r="A240" s="49"/>
      <c r="B240" s="50"/>
      <c r="C240" s="50"/>
      <c r="D240" s="51"/>
      <c r="E240" s="51"/>
      <c r="F240" s="50"/>
      <c r="G240" s="50"/>
      <c r="H240" s="50"/>
      <c r="I240" s="50"/>
      <c r="J240" s="50"/>
      <c r="K240" s="50"/>
      <c r="L240" s="50"/>
      <c r="M240" s="111"/>
    </row>
    <row r="241" spans="1:13" ht="15.75" x14ac:dyDescent="0.25">
      <c r="A241" s="49"/>
      <c r="B241" s="50"/>
      <c r="C241" s="50"/>
      <c r="D241" s="51"/>
      <c r="E241" s="51"/>
      <c r="F241" s="50"/>
      <c r="G241" s="50"/>
      <c r="H241" s="50"/>
      <c r="I241" s="50"/>
      <c r="J241" s="50"/>
      <c r="K241" s="50"/>
      <c r="L241" s="50"/>
      <c r="M241" s="111"/>
    </row>
    <row r="242" spans="1:13" ht="15.75" x14ac:dyDescent="0.25">
      <c r="A242" s="49"/>
      <c r="B242" s="50"/>
      <c r="C242" s="50"/>
      <c r="D242" s="51"/>
      <c r="E242" s="51"/>
      <c r="F242" s="50"/>
      <c r="G242" s="50"/>
      <c r="H242" s="50"/>
      <c r="I242" s="50"/>
      <c r="J242" s="50"/>
      <c r="K242" s="50"/>
      <c r="L242" s="50"/>
      <c r="M242" s="111"/>
    </row>
    <row r="243" spans="1:13" ht="15.75" x14ac:dyDescent="0.25">
      <c r="A243" s="49"/>
      <c r="B243" s="50"/>
      <c r="C243" s="50"/>
      <c r="D243" s="51"/>
      <c r="E243" s="51"/>
      <c r="F243" s="50"/>
      <c r="G243" s="50"/>
      <c r="H243" s="50"/>
      <c r="I243" s="50"/>
      <c r="J243" s="50"/>
      <c r="K243" s="50"/>
      <c r="L243" s="50"/>
      <c r="M243" s="111"/>
    </row>
    <row r="244" spans="1:13" ht="15.75" x14ac:dyDescent="0.25">
      <c r="A244" s="49"/>
      <c r="B244" s="50"/>
      <c r="C244" s="50"/>
      <c r="D244" s="51"/>
      <c r="E244" s="51"/>
      <c r="F244" s="50"/>
      <c r="G244" s="50"/>
      <c r="H244" s="50"/>
      <c r="I244" s="50"/>
      <c r="J244" s="50"/>
      <c r="K244" s="50"/>
      <c r="L244" s="50"/>
      <c r="M244" s="111"/>
    </row>
    <row r="245" spans="1:13" ht="15.75" x14ac:dyDescent="0.25">
      <c r="A245" s="49"/>
      <c r="B245" s="50"/>
      <c r="C245" s="50"/>
      <c r="D245" s="51"/>
      <c r="E245" s="51"/>
      <c r="F245" s="50"/>
      <c r="G245" s="50"/>
      <c r="H245" s="50"/>
      <c r="I245" s="50"/>
      <c r="J245" s="50"/>
      <c r="K245" s="50"/>
      <c r="L245" s="50"/>
      <c r="M245" s="111"/>
    </row>
    <row r="246" spans="1:13" ht="15.75" x14ac:dyDescent="0.25">
      <c r="A246" s="49"/>
      <c r="B246" s="50"/>
      <c r="C246" s="50"/>
      <c r="D246" s="51"/>
      <c r="E246" s="51"/>
      <c r="F246" s="50"/>
      <c r="G246" s="50"/>
      <c r="H246" s="50"/>
      <c r="I246" s="50"/>
      <c r="J246" s="50"/>
      <c r="K246" s="50"/>
      <c r="L246" s="50"/>
      <c r="M246" s="111"/>
    </row>
    <row r="247" spans="1:13" ht="16.5" thickBot="1" x14ac:dyDescent="0.3">
      <c r="A247" s="49"/>
      <c r="B247" s="50"/>
      <c r="C247" s="50"/>
      <c r="D247" s="51"/>
      <c r="E247" s="51"/>
      <c r="F247" s="50"/>
      <c r="G247" s="50"/>
      <c r="H247" s="50"/>
      <c r="I247" s="50"/>
      <c r="J247" s="50"/>
      <c r="K247" s="50"/>
      <c r="L247" s="50"/>
      <c r="M247" s="111"/>
    </row>
    <row r="248" spans="1:13" ht="16.5" thickBot="1" x14ac:dyDescent="0.3">
      <c r="A248" s="69"/>
      <c r="B248" s="69" t="s">
        <v>297</v>
      </c>
      <c r="C248" s="70"/>
      <c r="D248" s="71"/>
      <c r="E248" s="71"/>
      <c r="F248" s="70"/>
      <c r="G248" s="70"/>
      <c r="H248" s="70"/>
      <c r="I248" s="70"/>
      <c r="J248" s="70"/>
      <c r="K248" s="70"/>
      <c r="L248" s="72"/>
      <c r="M248" s="111"/>
    </row>
    <row r="249" spans="1:13" ht="15.75" x14ac:dyDescent="0.25">
      <c r="A249" s="41" t="s">
        <v>298</v>
      </c>
      <c r="B249" s="13" t="s">
        <v>299</v>
      </c>
      <c r="C249" s="13" t="s">
        <v>63</v>
      </c>
      <c r="D249" s="58" t="s">
        <v>37</v>
      </c>
      <c r="E249" s="42" t="s">
        <v>31</v>
      </c>
      <c r="F249" s="58">
        <v>50000</v>
      </c>
      <c r="G249" s="15">
        <f>+F249*2.87%</f>
        <v>1435</v>
      </c>
      <c r="H249" s="15">
        <f>+F249*3.04%</f>
        <v>1520</v>
      </c>
      <c r="I249" s="15">
        <v>1854</v>
      </c>
      <c r="J249" s="15">
        <v>1771</v>
      </c>
      <c r="K249" s="15">
        <f>+G249+H249+I249+J249</f>
        <v>6580</v>
      </c>
      <c r="L249" s="16">
        <f>+F249-K249</f>
        <v>43420</v>
      </c>
      <c r="M249" s="111"/>
    </row>
    <row r="250" spans="1:13" ht="15.75" x14ac:dyDescent="0.25">
      <c r="A250" s="43" t="s">
        <v>300</v>
      </c>
      <c r="B250" s="18" t="s">
        <v>301</v>
      </c>
      <c r="C250" s="18" t="s">
        <v>302</v>
      </c>
      <c r="D250" s="23" t="s">
        <v>23</v>
      </c>
      <c r="E250" s="44" t="s">
        <v>19</v>
      </c>
      <c r="F250" s="23">
        <v>31500</v>
      </c>
      <c r="G250" s="20">
        <f>+F250*2.87%</f>
        <v>904.05</v>
      </c>
      <c r="H250" s="20">
        <f>+F250*3.04%</f>
        <v>957.6</v>
      </c>
      <c r="I250" s="20">
        <v>0</v>
      </c>
      <c r="J250" s="20">
        <v>125</v>
      </c>
      <c r="K250" s="20">
        <f>+G250+H250+I250+J250</f>
        <v>1986.65</v>
      </c>
      <c r="L250" s="21">
        <f>+F250-K250</f>
        <v>29513.35</v>
      </c>
      <c r="M250" s="111"/>
    </row>
    <row r="251" spans="1:13" ht="15.75" x14ac:dyDescent="0.25">
      <c r="A251" s="43" t="s">
        <v>303</v>
      </c>
      <c r="B251" s="18" t="s">
        <v>304</v>
      </c>
      <c r="C251" s="18" t="s">
        <v>417</v>
      </c>
      <c r="D251" s="23" t="s">
        <v>23</v>
      </c>
      <c r="E251" s="44" t="s">
        <v>31</v>
      </c>
      <c r="F251" s="23">
        <v>35000</v>
      </c>
      <c r="G251" s="20">
        <f>+F251*2.87%</f>
        <v>1004.5</v>
      </c>
      <c r="H251" s="20">
        <f>+F251*3.04%</f>
        <v>1064</v>
      </c>
      <c r="I251" s="20">
        <v>0</v>
      </c>
      <c r="J251" s="20">
        <v>3655.92</v>
      </c>
      <c r="K251" s="20">
        <f>+G251+H251+I251+J251</f>
        <v>5724.42</v>
      </c>
      <c r="L251" s="21">
        <f>+F251-K251</f>
        <v>29275.58</v>
      </c>
      <c r="M251" s="111"/>
    </row>
    <row r="252" spans="1:13" ht="15.75" x14ac:dyDescent="0.25">
      <c r="A252" s="43" t="s">
        <v>305</v>
      </c>
      <c r="B252" s="18" t="s">
        <v>306</v>
      </c>
      <c r="C252" s="18" t="s">
        <v>279</v>
      </c>
      <c r="D252" s="19" t="s">
        <v>41</v>
      </c>
      <c r="E252" s="44" t="s">
        <v>19</v>
      </c>
      <c r="F252" s="23">
        <v>21450</v>
      </c>
      <c r="G252" s="20">
        <f>+F252*2.87%</f>
        <v>615.61500000000001</v>
      </c>
      <c r="H252" s="20">
        <f>+F252*3.04%</f>
        <v>652.08000000000004</v>
      </c>
      <c r="I252" s="20">
        <v>0</v>
      </c>
      <c r="J252" s="20">
        <v>225</v>
      </c>
      <c r="K252" s="20">
        <f>+G252+H252+I252+J252</f>
        <v>1492.6950000000002</v>
      </c>
      <c r="L252" s="21">
        <v>19957.3</v>
      </c>
      <c r="M252" s="111"/>
    </row>
    <row r="253" spans="1:13" ht="16.5" thickBot="1" x14ac:dyDescent="0.3">
      <c r="A253" s="78">
        <v>757</v>
      </c>
      <c r="B253" s="79" t="s">
        <v>307</v>
      </c>
      <c r="C253" s="79" t="s">
        <v>279</v>
      </c>
      <c r="D253" s="46" t="s">
        <v>41</v>
      </c>
      <c r="E253" s="89" t="s">
        <v>19</v>
      </c>
      <c r="F253" s="27">
        <v>21450</v>
      </c>
      <c r="G253" s="28">
        <f>+F253*2.87%</f>
        <v>615.61500000000001</v>
      </c>
      <c r="H253" s="28">
        <f>+F253*3.04%</f>
        <v>652.08000000000004</v>
      </c>
      <c r="I253" s="28">
        <v>0</v>
      </c>
      <c r="J253" s="28">
        <v>125</v>
      </c>
      <c r="K253" s="28">
        <f>+G253+H253+I253+J253</f>
        <v>1392.6950000000002</v>
      </c>
      <c r="L253" s="29">
        <v>20057.3</v>
      </c>
      <c r="M253" s="111"/>
    </row>
    <row r="254" spans="1:13" ht="16.5" thickBot="1" x14ac:dyDescent="0.3">
      <c r="A254" s="47"/>
      <c r="B254" s="34"/>
      <c r="C254" s="32">
        <f>+COUNTA(C249:C253)</f>
        <v>5</v>
      </c>
      <c r="D254" s="48"/>
      <c r="E254" s="48"/>
      <c r="F254" s="35">
        <f>SUM(F249:F252)</f>
        <v>137950</v>
      </c>
      <c r="G254" s="35">
        <f>SUM(G249:G252)</f>
        <v>3959.165</v>
      </c>
      <c r="H254" s="35">
        <f>SUM(H237:H252)</f>
        <v>4193.68</v>
      </c>
      <c r="I254" s="35">
        <f>SUM(I237:I252)</f>
        <v>1854</v>
      </c>
      <c r="J254" s="35">
        <f>SUM(J249:J253)</f>
        <v>5901.92</v>
      </c>
      <c r="K254" s="35">
        <f>SUM(K249:K253)</f>
        <v>17176.46</v>
      </c>
      <c r="L254" s="36">
        <f>SUM(L249:L253)</f>
        <v>142223.53</v>
      </c>
      <c r="M254" s="111"/>
    </row>
    <row r="255" spans="1:13" ht="16.5" thickBot="1" x14ac:dyDescent="0.3">
      <c r="A255" s="90"/>
      <c r="B255" s="91"/>
      <c r="C255" s="91"/>
      <c r="D255" s="92"/>
      <c r="E255" s="92"/>
      <c r="F255" s="91"/>
      <c r="G255" s="91"/>
      <c r="H255" s="91"/>
      <c r="I255" s="91"/>
      <c r="J255" s="91"/>
      <c r="K255" s="91"/>
      <c r="L255" s="91"/>
      <c r="M255" s="111"/>
    </row>
    <row r="256" spans="1:13" ht="16.5" thickBot="1" x14ac:dyDescent="0.3">
      <c r="A256" s="69"/>
      <c r="B256" s="69" t="s">
        <v>308</v>
      </c>
      <c r="C256" s="70"/>
      <c r="D256" s="71"/>
      <c r="E256" s="71"/>
      <c r="F256" s="70"/>
      <c r="G256" s="70"/>
      <c r="H256" s="70"/>
      <c r="I256" s="70"/>
      <c r="J256" s="70"/>
      <c r="K256" s="70"/>
      <c r="L256" s="72"/>
      <c r="M256" s="111"/>
    </row>
    <row r="257" spans="1:13" ht="15.75" x14ac:dyDescent="0.25">
      <c r="A257" s="41" t="s">
        <v>309</v>
      </c>
      <c r="B257" s="13" t="s">
        <v>310</v>
      </c>
      <c r="C257" s="13" t="s">
        <v>63</v>
      </c>
      <c r="D257" s="58" t="s">
        <v>37</v>
      </c>
      <c r="E257" s="42" t="s">
        <v>31</v>
      </c>
      <c r="F257" s="58">
        <v>75000</v>
      </c>
      <c r="G257" s="15">
        <f t="shared" ref="G257:G264" si="44">+F257*2.87%</f>
        <v>2152.5</v>
      </c>
      <c r="H257" s="15">
        <f t="shared" ref="H257:H264" si="45">+F257*3.04%</f>
        <v>2280</v>
      </c>
      <c r="I257" s="15">
        <v>6309.38</v>
      </c>
      <c r="J257" s="15">
        <v>11121</v>
      </c>
      <c r="K257" s="15">
        <f t="shared" ref="K257:K263" si="46">+G257+H257+I257+J257</f>
        <v>21862.880000000001</v>
      </c>
      <c r="L257" s="16">
        <f t="shared" ref="L257:L263" si="47">+F257-K257</f>
        <v>53137.119999999995</v>
      </c>
      <c r="M257" s="111"/>
    </row>
    <row r="258" spans="1:13" ht="15.75" x14ac:dyDescent="0.25">
      <c r="A258" s="43" t="s">
        <v>311</v>
      </c>
      <c r="B258" s="18" t="s">
        <v>312</v>
      </c>
      <c r="C258" s="18" t="s">
        <v>313</v>
      </c>
      <c r="D258" s="23" t="s">
        <v>53</v>
      </c>
      <c r="E258" s="44" t="s">
        <v>31</v>
      </c>
      <c r="F258" s="23">
        <v>50000</v>
      </c>
      <c r="G258" s="20">
        <f t="shared" si="44"/>
        <v>1435</v>
      </c>
      <c r="H258" s="20">
        <f t="shared" si="45"/>
        <v>1520</v>
      </c>
      <c r="I258" s="20">
        <v>1854</v>
      </c>
      <c r="J258" s="20">
        <v>25</v>
      </c>
      <c r="K258" s="20">
        <f t="shared" si="46"/>
        <v>4834</v>
      </c>
      <c r="L258" s="21">
        <f t="shared" si="47"/>
        <v>45166</v>
      </c>
      <c r="M258" s="111"/>
    </row>
    <row r="259" spans="1:13" ht="15.75" x14ac:dyDescent="0.25">
      <c r="A259" s="43" t="s">
        <v>314</v>
      </c>
      <c r="B259" s="18" t="s">
        <v>315</v>
      </c>
      <c r="C259" s="18" t="s">
        <v>414</v>
      </c>
      <c r="D259" s="23" t="s">
        <v>53</v>
      </c>
      <c r="E259" s="44" t="s">
        <v>31</v>
      </c>
      <c r="F259" s="23">
        <v>31500</v>
      </c>
      <c r="G259" s="20">
        <f t="shared" si="44"/>
        <v>904.05</v>
      </c>
      <c r="H259" s="20">
        <f t="shared" si="45"/>
        <v>957.6</v>
      </c>
      <c r="I259" s="20">
        <v>0</v>
      </c>
      <c r="J259" s="20">
        <v>7314.98</v>
      </c>
      <c r="K259" s="20">
        <f t="shared" si="46"/>
        <v>9176.6299999999992</v>
      </c>
      <c r="L259" s="21">
        <f t="shared" si="47"/>
        <v>22323.370000000003</v>
      </c>
      <c r="M259" s="111"/>
    </row>
    <row r="260" spans="1:13" ht="15.75" x14ac:dyDescent="0.25">
      <c r="A260" s="43" t="s">
        <v>316</v>
      </c>
      <c r="B260" s="18" t="s">
        <v>317</v>
      </c>
      <c r="C260" s="18" t="s">
        <v>414</v>
      </c>
      <c r="D260" s="23" t="s">
        <v>53</v>
      </c>
      <c r="E260" s="44" t="s">
        <v>31</v>
      </c>
      <c r="F260" s="23">
        <v>31500</v>
      </c>
      <c r="G260" s="20">
        <f t="shared" si="44"/>
        <v>904.05</v>
      </c>
      <c r="H260" s="20">
        <f t="shared" si="45"/>
        <v>957.6</v>
      </c>
      <c r="I260" s="20">
        <v>0</v>
      </c>
      <c r="J260" s="20">
        <v>21492.3</v>
      </c>
      <c r="K260" s="20">
        <f t="shared" si="46"/>
        <v>23353.95</v>
      </c>
      <c r="L260" s="21">
        <f t="shared" si="47"/>
        <v>8146.0499999999993</v>
      </c>
      <c r="M260" s="111"/>
    </row>
    <row r="261" spans="1:13" ht="15.75" x14ac:dyDescent="0.25">
      <c r="A261" s="43" t="s">
        <v>318</v>
      </c>
      <c r="B261" s="18" t="s">
        <v>319</v>
      </c>
      <c r="C261" s="18" t="s">
        <v>414</v>
      </c>
      <c r="D261" s="23" t="s">
        <v>53</v>
      </c>
      <c r="E261" s="44" t="s">
        <v>31</v>
      </c>
      <c r="F261" s="23">
        <v>31500</v>
      </c>
      <c r="G261" s="20">
        <f t="shared" si="44"/>
        <v>904.05</v>
      </c>
      <c r="H261" s="20">
        <f t="shared" si="45"/>
        <v>957.6</v>
      </c>
      <c r="I261" s="20">
        <v>0</v>
      </c>
      <c r="J261" s="20">
        <v>225</v>
      </c>
      <c r="K261" s="20">
        <f t="shared" si="46"/>
        <v>2086.65</v>
      </c>
      <c r="L261" s="21">
        <f t="shared" si="47"/>
        <v>29413.35</v>
      </c>
      <c r="M261" s="111"/>
    </row>
    <row r="262" spans="1:13" ht="15.75" x14ac:dyDescent="0.25">
      <c r="A262" s="43" t="s">
        <v>320</v>
      </c>
      <c r="B262" s="18" t="s">
        <v>321</v>
      </c>
      <c r="C262" s="18" t="s">
        <v>414</v>
      </c>
      <c r="D262" s="23" t="s">
        <v>53</v>
      </c>
      <c r="E262" s="44" t="s">
        <v>31</v>
      </c>
      <c r="F262" s="23">
        <v>31500</v>
      </c>
      <c r="G262" s="20">
        <f t="shared" si="44"/>
        <v>904.05</v>
      </c>
      <c r="H262" s="20">
        <f t="shared" si="45"/>
        <v>957.6</v>
      </c>
      <c r="I262" s="20">
        <v>0</v>
      </c>
      <c r="J262" s="20">
        <v>1271</v>
      </c>
      <c r="K262" s="20">
        <f t="shared" si="46"/>
        <v>3132.65</v>
      </c>
      <c r="L262" s="21">
        <f t="shared" si="47"/>
        <v>28367.35</v>
      </c>
      <c r="M262" s="111"/>
    </row>
    <row r="263" spans="1:13" ht="15.75" x14ac:dyDescent="0.25">
      <c r="A263" s="43" t="s">
        <v>322</v>
      </c>
      <c r="B263" s="18" t="s">
        <v>323</v>
      </c>
      <c r="C263" s="18" t="s">
        <v>414</v>
      </c>
      <c r="D263" s="23" t="s">
        <v>37</v>
      </c>
      <c r="E263" s="44" t="s">
        <v>31</v>
      </c>
      <c r="F263" s="23">
        <v>31500</v>
      </c>
      <c r="G263" s="20">
        <f t="shared" si="44"/>
        <v>904.05</v>
      </c>
      <c r="H263" s="20">
        <f t="shared" si="45"/>
        <v>957.6</v>
      </c>
      <c r="I263" s="20">
        <v>0</v>
      </c>
      <c r="J263" s="20">
        <v>5026.46</v>
      </c>
      <c r="K263" s="20">
        <f t="shared" si="46"/>
        <v>6888.1100000000006</v>
      </c>
      <c r="L263" s="21">
        <f t="shared" si="47"/>
        <v>24611.89</v>
      </c>
      <c r="M263" s="111"/>
    </row>
    <row r="264" spans="1:13" ht="16.5" thickBot="1" x14ac:dyDescent="0.3">
      <c r="A264" s="93">
        <v>761</v>
      </c>
      <c r="B264" s="26" t="s">
        <v>324</v>
      </c>
      <c r="C264" s="94" t="s">
        <v>279</v>
      </c>
      <c r="D264" s="46" t="s">
        <v>41</v>
      </c>
      <c r="E264" s="46" t="s">
        <v>31</v>
      </c>
      <c r="F264" s="27">
        <v>30000</v>
      </c>
      <c r="G264" s="27">
        <f t="shared" si="44"/>
        <v>861</v>
      </c>
      <c r="H264" s="27">
        <f t="shared" si="45"/>
        <v>912</v>
      </c>
      <c r="I264" s="27"/>
      <c r="J264" s="27">
        <v>1511</v>
      </c>
      <c r="K264" s="27">
        <f>+G264+H264+I264+J264</f>
        <v>3284</v>
      </c>
      <c r="L264" s="95">
        <f>+F264-K264</f>
        <v>26716</v>
      </c>
      <c r="M264" s="111"/>
    </row>
    <row r="265" spans="1:13" ht="16.5" thickBot="1" x14ac:dyDescent="0.3">
      <c r="A265" s="47"/>
      <c r="B265" s="34"/>
      <c r="C265" s="32">
        <f>+COUNTA(C257:C264)</f>
        <v>8</v>
      </c>
      <c r="D265" s="48"/>
      <c r="E265" s="48"/>
      <c r="F265" s="35">
        <f t="shared" ref="F265:L265" si="48">SUM(F257:F264)</f>
        <v>312500</v>
      </c>
      <c r="G265" s="35">
        <f t="shared" si="48"/>
        <v>8968.75</v>
      </c>
      <c r="H265" s="35">
        <f t="shared" si="48"/>
        <v>9500.0000000000018</v>
      </c>
      <c r="I265" s="35">
        <f t="shared" si="48"/>
        <v>8163.38</v>
      </c>
      <c r="J265" s="35">
        <f t="shared" si="48"/>
        <v>47986.74</v>
      </c>
      <c r="K265" s="35">
        <f t="shared" si="48"/>
        <v>74618.87000000001</v>
      </c>
      <c r="L265" s="36">
        <f t="shared" si="48"/>
        <v>237881.13</v>
      </c>
      <c r="M265" s="111"/>
    </row>
    <row r="266" spans="1:13" ht="16.5" thickBot="1" x14ac:dyDescent="0.3">
      <c r="A266" s="37"/>
      <c r="B266" s="38"/>
      <c r="C266" s="61"/>
      <c r="D266" s="62"/>
      <c r="E266" s="62"/>
      <c r="F266" s="40"/>
      <c r="G266" s="40"/>
      <c r="H266" s="40"/>
      <c r="I266" s="40"/>
      <c r="J266" s="40"/>
      <c r="K266" s="40"/>
      <c r="L266" s="40"/>
      <c r="M266" s="111"/>
    </row>
    <row r="267" spans="1:13" ht="16.5" thickBot="1" x14ac:dyDescent="0.3">
      <c r="A267" s="69"/>
      <c r="B267" s="69" t="s">
        <v>325</v>
      </c>
      <c r="C267" s="70"/>
      <c r="D267" s="71"/>
      <c r="E267" s="71"/>
      <c r="F267" s="70"/>
      <c r="G267" s="70"/>
      <c r="H267" s="70"/>
      <c r="I267" s="70"/>
      <c r="J267" s="70"/>
      <c r="K267" s="70"/>
      <c r="L267" s="72"/>
      <c r="M267" s="111"/>
    </row>
    <row r="268" spans="1:13" ht="15.75" x14ac:dyDescent="0.25">
      <c r="A268" s="41" t="s">
        <v>326</v>
      </c>
      <c r="B268" s="96" t="s">
        <v>327</v>
      </c>
      <c r="C268" s="96" t="s">
        <v>63</v>
      </c>
      <c r="D268" s="14" t="s">
        <v>53</v>
      </c>
      <c r="E268" s="14" t="s">
        <v>31</v>
      </c>
      <c r="F268" s="97">
        <v>45000</v>
      </c>
      <c r="G268" s="15">
        <f>+F268*2.87%</f>
        <v>1291.5</v>
      </c>
      <c r="H268" s="15">
        <f>+F268*3.04%</f>
        <v>1368</v>
      </c>
      <c r="I268" s="15">
        <v>1148.33</v>
      </c>
      <c r="J268" s="15">
        <v>22859.360000000001</v>
      </c>
      <c r="K268" s="15">
        <f>+G268+H268+I268+J268</f>
        <v>26667.190000000002</v>
      </c>
      <c r="L268" s="16">
        <f>+F268-K268</f>
        <v>18332.809999999998</v>
      </c>
      <c r="M268" s="111"/>
    </row>
    <row r="269" spans="1:13" ht="15.75" x14ac:dyDescent="0.25">
      <c r="A269" s="43" t="s">
        <v>328</v>
      </c>
      <c r="B269" s="67" t="s">
        <v>329</v>
      </c>
      <c r="C269" s="67" t="s">
        <v>418</v>
      </c>
      <c r="D269" s="19" t="s">
        <v>41</v>
      </c>
      <c r="E269" s="19" t="s">
        <v>31</v>
      </c>
      <c r="F269" s="68">
        <v>22050</v>
      </c>
      <c r="G269" s="20">
        <f>+F269*2.87%</f>
        <v>632.83500000000004</v>
      </c>
      <c r="H269" s="20">
        <f>+F269*3.04%</f>
        <v>670.32</v>
      </c>
      <c r="I269" s="20">
        <v>0</v>
      </c>
      <c r="J269" s="20">
        <v>6364.58</v>
      </c>
      <c r="K269" s="20">
        <f>+G269+H269+I269+J269</f>
        <v>7667.7350000000006</v>
      </c>
      <c r="L269" s="21">
        <v>14382.26</v>
      </c>
      <c r="M269" s="111"/>
    </row>
    <row r="270" spans="1:13" ht="15.75" x14ac:dyDescent="0.25">
      <c r="A270" s="43" t="s">
        <v>330</v>
      </c>
      <c r="B270" s="18" t="s">
        <v>331</v>
      </c>
      <c r="C270" s="67" t="s">
        <v>418</v>
      </c>
      <c r="D270" s="23" t="s">
        <v>41</v>
      </c>
      <c r="E270" s="23" t="s">
        <v>31</v>
      </c>
      <c r="F270" s="20">
        <v>21450</v>
      </c>
      <c r="G270" s="20">
        <f>+F270*2.87%</f>
        <v>615.61500000000001</v>
      </c>
      <c r="H270" s="20">
        <f>+F270*3.04%</f>
        <v>652.08000000000004</v>
      </c>
      <c r="I270" s="20">
        <v>0</v>
      </c>
      <c r="J270" s="20">
        <v>9660.61</v>
      </c>
      <c r="K270" s="20">
        <f>+G270+H270+I270+J270</f>
        <v>10928.305</v>
      </c>
      <c r="L270" s="21">
        <v>10521.69</v>
      </c>
      <c r="M270" s="111"/>
    </row>
    <row r="271" spans="1:13" ht="16.5" thickBot="1" x14ac:dyDescent="0.3">
      <c r="A271" s="45" t="s">
        <v>332</v>
      </c>
      <c r="B271" s="26" t="s">
        <v>333</v>
      </c>
      <c r="C271" s="67" t="s">
        <v>418</v>
      </c>
      <c r="D271" s="46" t="s">
        <v>41</v>
      </c>
      <c r="E271" s="27" t="s">
        <v>31</v>
      </c>
      <c r="F271" s="28">
        <v>21450</v>
      </c>
      <c r="G271" s="28">
        <f>+F271*2.87%</f>
        <v>615.61500000000001</v>
      </c>
      <c r="H271" s="28">
        <f>+F271*3.04%</f>
        <v>652.08000000000004</v>
      </c>
      <c r="I271" s="28">
        <v>0</v>
      </c>
      <c r="J271" s="28">
        <v>7617.13</v>
      </c>
      <c r="K271" s="28">
        <f>+G271+H271+I271+J271</f>
        <v>8884.8250000000007</v>
      </c>
      <c r="L271" s="29">
        <v>12565.17</v>
      </c>
      <c r="M271" s="111"/>
    </row>
    <row r="272" spans="1:13" ht="16.5" thickBot="1" x14ac:dyDescent="0.3">
      <c r="A272" s="47"/>
      <c r="B272" s="34"/>
      <c r="C272" s="32">
        <f>+COUNTA(C268:C271)</f>
        <v>4</v>
      </c>
      <c r="D272" s="48"/>
      <c r="E272" s="48"/>
      <c r="F272" s="35">
        <f t="shared" ref="F272:L272" si="49">SUM(F268:F271)</f>
        <v>109950</v>
      </c>
      <c r="G272" s="35">
        <f t="shared" si="49"/>
        <v>3155.5649999999996</v>
      </c>
      <c r="H272" s="35">
        <f t="shared" si="49"/>
        <v>3342.48</v>
      </c>
      <c r="I272" s="35">
        <f t="shared" si="49"/>
        <v>1148.33</v>
      </c>
      <c r="J272" s="35">
        <f t="shared" si="49"/>
        <v>46501.68</v>
      </c>
      <c r="K272" s="35">
        <f t="shared" si="49"/>
        <v>54148.055000000008</v>
      </c>
      <c r="L272" s="36">
        <f t="shared" si="49"/>
        <v>55801.93</v>
      </c>
      <c r="M272" s="111"/>
    </row>
    <row r="273" spans="1:13" ht="16.5" thickBot="1" x14ac:dyDescent="0.3">
      <c r="A273" s="49"/>
      <c r="B273" s="50"/>
      <c r="C273" s="50"/>
      <c r="D273" s="51"/>
      <c r="E273" s="51"/>
      <c r="F273" s="50"/>
      <c r="G273" s="50"/>
      <c r="H273" s="50"/>
      <c r="I273" s="50"/>
      <c r="J273" s="50"/>
      <c r="K273" s="50"/>
      <c r="L273" s="50"/>
      <c r="M273" s="111"/>
    </row>
    <row r="274" spans="1:13" ht="16.5" thickBot="1" x14ac:dyDescent="0.3">
      <c r="A274" s="69"/>
      <c r="B274" s="69" t="s">
        <v>334</v>
      </c>
      <c r="C274" s="70"/>
      <c r="D274" s="71"/>
      <c r="E274" s="71"/>
      <c r="F274" s="70"/>
      <c r="G274" s="70"/>
      <c r="H274" s="70"/>
      <c r="I274" s="70"/>
      <c r="J274" s="70"/>
      <c r="K274" s="70"/>
      <c r="L274" s="72"/>
      <c r="M274" s="111"/>
    </row>
    <row r="275" spans="1:13" ht="15.75" x14ac:dyDescent="0.25">
      <c r="A275" s="98" t="s">
        <v>335</v>
      </c>
      <c r="B275" s="12" t="s">
        <v>336</v>
      </c>
      <c r="C275" s="13" t="s">
        <v>337</v>
      </c>
      <c r="D275" s="58" t="s">
        <v>53</v>
      </c>
      <c r="E275" s="58" t="s">
        <v>31</v>
      </c>
      <c r="F275" s="15">
        <v>40000</v>
      </c>
      <c r="G275" s="15">
        <f t="shared" ref="G275:G280" si="50">+F275*2.87%</f>
        <v>1148</v>
      </c>
      <c r="H275" s="15">
        <f t="shared" ref="H275:H280" si="51">+F275*3.04%</f>
        <v>1216</v>
      </c>
      <c r="I275" s="15">
        <v>442.65</v>
      </c>
      <c r="J275" s="15">
        <v>26984.880000000001</v>
      </c>
      <c r="K275" s="15">
        <f t="shared" ref="K275:K280" si="52">+G275+H275+I275+J275</f>
        <v>29791.530000000002</v>
      </c>
      <c r="L275" s="16">
        <f>+F275-K275</f>
        <v>10208.469999999998</v>
      </c>
      <c r="M275" s="111"/>
    </row>
    <row r="276" spans="1:13" ht="15.75" x14ac:dyDescent="0.25">
      <c r="A276" s="11" t="s">
        <v>338</v>
      </c>
      <c r="B276" s="17" t="s">
        <v>339</v>
      </c>
      <c r="C276" s="18" t="s">
        <v>419</v>
      </c>
      <c r="D276" s="19" t="s">
        <v>41</v>
      </c>
      <c r="E276" s="23" t="s">
        <v>31</v>
      </c>
      <c r="F276" s="20">
        <v>22050</v>
      </c>
      <c r="G276" s="20">
        <f t="shared" si="50"/>
        <v>632.83500000000004</v>
      </c>
      <c r="H276" s="20">
        <f t="shared" si="51"/>
        <v>670.32</v>
      </c>
      <c r="I276" s="20">
        <v>0</v>
      </c>
      <c r="J276" s="20">
        <v>16499.310000000001</v>
      </c>
      <c r="K276" s="20">
        <f t="shared" si="52"/>
        <v>17802.465</v>
      </c>
      <c r="L276" s="21">
        <v>4247.53</v>
      </c>
      <c r="M276" s="111"/>
    </row>
    <row r="277" spans="1:13" ht="15.75" x14ac:dyDescent="0.25">
      <c r="A277" s="11" t="s">
        <v>340</v>
      </c>
      <c r="B277" s="17" t="s">
        <v>341</v>
      </c>
      <c r="C277" s="18" t="s">
        <v>419</v>
      </c>
      <c r="D277" s="23" t="s">
        <v>37</v>
      </c>
      <c r="E277" s="23" t="s">
        <v>19</v>
      </c>
      <c r="F277" s="20">
        <v>22050</v>
      </c>
      <c r="G277" s="20">
        <f t="shared" si="50"/>
        <v>632.83500000000004</v>
      </c>
      <c r="H277" s="20">
        <f t="shared" si="51"/>
        <v>670.32</v>
      </c>
      <c r="I277" s="20">
        <v>0</v>
      </c>
      <c r="J277" s="20">
        <v>12287.85</v>
      </c>
      <c r="K277" s="20">
        <f t="shared" si="52"/>
        <v>13591.005000000001</v>
      </c>
      <c r="L277" s="21">
        <v>8458.99</v>
      </c>
      <c r="M277" s="111"/>
    </row>
    <row r="278" spans="1:13" ht="15.75" x14ac:dyDescent="0.25">
      <c r="A278" s="11" t="s">
        <v>342</v>
      </c>
      <c r="B278" s="17" t="s">
        <v>343</v>
      </c>
      <c r="C278" s="18" t="s">
        <v>419</v>
      </c>
      <c r="D278" s="19" t="s">
        <v>41</v>
      </c>
      <c r="E278" s="23" t="s">
        <v>31</v>
      </c>
      <c r="F278" s="20">
        <v>22050</v>
      </c>
      <c r="G278" s="20">
        <f t="shared" si="50"/>
        <v>632.83500000000004</v>
      </c>
      <c r="H278" s="20">
        <f t="shared" si="51"/>
        <v>670.32</v>
      </c>
      <c r="I278" s="20">
        <v>0</v>
      </c>
      <c r="J278" s="20">
        <v>2596</v>
      </c>
      <c r="K278" s="20">
        <f t="shared" si="52"/>
        <v>3899.1550000000002</v>
      </c>
      <c r="L278" s="21">
        <v>18150.84</v>
      </c>
      <c r="M278" s="111"/>
    </row>
    <row r="279" spans="1:13" ht="15.75" x14ac:dyDescent="0.25">
      <c r="A279" s="11" t="s">
        <v>344</v>
      </c>
      <c r="B279" s="17" t="s">
        <v>345</v>
      </c>
      <c r="C279" s="18" t="s">
        <v>419</v>
      </c>
      <c r="D279" s="19" t="s">
        <v>41</v>
      </c>
      <c r="E279" s="23" t="s">
        <v>31</v>
      </c>
      <c r="F279" s="20">
        <v>22050</v>
      </c>
      <c r="G279" s="20">
        <f t="shared" si="50"/>
        <v>632.83500000000004</v>
      </c>
      <c r="H279" s="20">
        <f t="shared" si="51"/>
        <v>670.32</v>
      </c>
      <c r="I279" s="20">
        <v>0</v>
      </c>
      <c r="J279" s="20">
        <v>1271</v>
      </c>
      <c r="K279" s="20">
        <f t="shared" si="52"/>
        <v>2574.1550000000002</v>
      </c>
      <c r="L279" s="21">
        <v>19475.84</v>
      </c>
      <c r="M279" s="111"/>
    </row>
    <row r="280" spans="1:13" ht="15.75" x14ac:dyDescent="0.25">
      <c r="A280" s="24" t="s">
        <v>346</v>
      </c>
      <c r="B280" s="17" t="s">
        <v>347</v>
      </c>
      <c r="C280" s="18" t="s">
        <v>419</v>
      </c>
      <c r="D280" s="19" t="s">
        <v>41</v>
      </c>
      <c r="E280" s="23" t="s">
        <v>31</v>
      </c>
      <c r="F280" s="20">
        <v>22050</v>
      </c>
      <c r="G280" s="20">
        <f t="shared" si="50"/>
        <v>632.83500000000004</v>
      </c>
      <c r="H280" s="20">
        <f t="shared" si="51"/>
        <v>670.32</v>
      </c>
      <c r="I280" s="20">
        <v>0</v>
      </c>
      <c r="J280" s="20">
        <v>16428.55</v>
      </c>
      <c r="K280" s="20">
        <f t="shared" si="52"/>
        <v>17731.704999999998</v>
      </c>
      <c r="L280" s="21">
        <v>4318.29</v>
      </c>
      <c r="M280" s="111"/>
    </row>
    <row r="281" spans="1:13" ht="15.75" x14ac:dyDescent="0.25">
      <c r="A281" s="11" t="s">
        <v>348</v>
      </c>
      <c r="B281" s="17" t="s">
        <v>349</v>
      </c>
      <c r="C281" s="18" t="s">
        <v>419</v>
      </c>
      <c r="D281" s="19" t="s">
        <v>41</v>
      </c>
      <c r="E281" s="23" t="s">
        <v>31</v>
      </c>
      <c r="F281" s="20">
        <v>21450</v>
      </c>
      <c r="G281" s="20">
        <f>+F281*2.87%</f>
        <v>615.61500000000001</v>
      </c>
      <c r="H281" s="20">
        <f>+F281*3.04%</f>
        <v>652.08000000000004</v>
      </c>
      <c r="I281" s="20">
        <v>0</v>
      </c>
      <c r="J281" s="20">
        <v>6293.06</v>
      </c>
      <c r="K281" s="20">
        <f>+G281+H281+I281+J281</f>
        <v>7560.755000000001</v>
      </c>
      <c r="L281" s="21">
        <v>13889.24</v>
      </c>
      <c r="M281" s="111"/>
    </row>
    <row r="282" spans="1:13" ht="16.5" thickBot="1" x14ac:dyDescent="0.3">
      <c r="A282" s="99">
        <v>760</v>
      </c>
      <c r="B282" s="100" t="s">
        <v>350</v>
      </c>
      <c r="C282" s="18" t="s">
        <v>419</v>
      </c>
      <c r="D282" s="46" t="s">
        <v>41</v>
      </c>
      <c r="E282" s="81" t="s">
        <v>19</v>
      </c>
      <c r="F282" s="27">
        <v>21450</v>
      </c>
      <c r="G282" s="27">
        <f>+F282*2.87%</f>
        <v>615.61500000000001</v>
      </c>
      <c r="H282" s="27">
        <f>+F282*3.04%</f>
        <v>652.08000000000004</v>
      </c>
      <c r="I282" s="27"/>
      <c r="J282" s="27">
        <v>1171</v>
      </c>
      <c r="K282" s="27">
        <f>+G282+H282+I282+J282</f>
        <v>2438.6950000000002</v>
      </c>
      <c r="L282" s="95">
        <v>19011.3</v>
      </c>
      <c r="M282" s="111"/>
    </row>
    <row r="283" spans="1:13" ht="16.5" thickBot="1" x14ac:dyDescent="0.3">
      <c r="A283" s="60"/>
      <c r="B283" s="31"/>
      <c r="C283" s="32">
        <f>+COUNTA(C275:C282)</f>
        <v>8</v>
      </c>
      <c r="D283" s="48"/>
      <c r="E283" s="48"/>
      <c r="F283" s="35">
        <f>SUM(F275:F282)</f>
        <v>193150</v>
      </c>
      <c r="G283" s="35">
        <f>SUM(G275:G282)</f>
        <v>5543.4049999999997</v>
      </c>
      <c r="H283" s="35">
        <f>SUM(H275:H282)</f>
        <v>5871.76</v>
      </c>
      <c r="I283" s="35">
        <f>SUM(I275:I280)</f>
        <v>442.65</v>
      </c>
      <c r="J283" s="35">
        <f>SUM(J275:J282)</f>
        <v>83531.649999999994</v>
      </c>
      <c r="K283" s="35">
        <f>SUM(K275:K282)</f>
        <v>95389.465000000011</v>
      </c>
      <c r="L283" s="36">
        <f>SUM(L275:L282)</f>
        <v>97760.5</v>
      </c>
      <c r="M283" s="111"/>
    </row>
    <row r="284" spans="1:13" ht="16.5" thickBot="1" x14ac:dyDescent="0.3">
      <c r="A284" s="49"/>
      <c r="B284" s="50"/>
      <c r="C284" s="50"/>
      <c r="D284" s="51"/>
      <c r="E284" s="51"/>
      <c r="F284" s="50"/>
      <c r="G284" s="50"/>
      <c r="H284" s="50"/>
      <c r="I284" s="50"/>
      <c r="J284" s="50"/>
      <c r="K284" s="50"/>
      <c r="L284" s="50"/>
      <c r="M284" s="111"/>
    </row>
    <row r="285" spans="1:13" ht="16.5" thickBot="1" x14ac:dyDescent="0.3">
      <c r="A285" s="69"/>
      <c r="B285" s="69" t="s">
        <v>351</v>
      </c>
      <c r="C285" s="70"/>
      <c r="D285" s="71"/>
      <c r="E285" s="71"/>
      <c r="F285" s="70"/>
      <c r="G285" s="70"/>
      <c r="H285" s="70"/>
      <c r="I285" s="70"/>
      <c r="J285" s="70"/>
      <c r="K285" s="70"/>
      <c r="L285" s="72"/>
      <c r="M285" s="111"/>
    </row>
    <row r="286" spans="1:13" ht="15.75" x14ac:dyDescent="0.25">
      <c r="A286" s="41" t="s">
        <v>352</v>
      </c>
      <c r="B286" s="13" t="s">
        <v>353</v>
      </c>
      <c r="C286" s="13" t="s">
        <v>354</v>
      </c>
      <c r="D286" s="58" t="s">
        <v>53</v>
      </c>
      <c r="E286" s="58" t="s">
        <v>31</v>
      </c>
      <c r="F286" s="15">
        <v>31227.29</v>
      </c>
      <c r="G286" s="15">
        <f t="shared" ref="G286:G291" si="53">+F286*2.87%</f>
        <v>896.22322300000008</v>
      </c>
      <c r="H286" s="15">
        <f t="shared" ref="H286:H291" si="54">+F286*3.04%</f>
        <v>949.30961600000001</v>
      </c>
      <c r="I286" s="15">
        <v>0</v>
      </c>
      <c r="J286" s="15">
        <v>125</v>
      </c>
      <c r="K286" s="15">
        <f t="shared" ref="K286:K291" si="55">+G286+H286+I286+J286</f>
        <v>1970.532839</v>
      </c>
      <c r="L286" s="16">
        <f>+F286-K286</f>
        <v>29256.757161000001</v>
      </c>
      <c r="M286" s="111"/>
    </row>
    <row r="287" spans="1:13" ht="15.75" x14ac:dyDescent="0.25">
      <c r="A287" s="43" t="s">
        <v>355</v>
      </c>
      <c r="B287" s="18" t="s">
        <v>356</v>
      </c>
      <c r="C287" s="18" t="s">
        <v>57</v>
      </c>
      <c r="D287" s="19" t="s">
        <v>41</v>
      </c>
      <c r="E287" s="23" t="s">
        <v>31</v>
      </c>
      <c r="F287" s="20">
        <v>30000</v>
      </c>
      <c r="G287" s="20">
        <f t="shared" si="53"/>
        <v>861</v>
      </c>
      <c r="H287" s="20">
        <f t="shared" si="54"/>
        <v>912</v>
      </c>
      <c r="I287" s="20">
        <v>0</v>
      </c>
      <c r="J287" s="20">
        <v>20261.439999999999</v>
      </c>
      <c r="K287" s="20">
        <f t="shared" si="55"/>
        <v>22034.44</v>
      </c>
      <c r="L287" s="21">
        <f>+F287-K287</f>
        <v>7965.5600000000013</v>
      </c>
      <c r="M287" s="111"/>
    </row>
    <row r="288" spans="1:13" ht="15.75" x14ac:dyDescent="0.25">
      <c r="A288" s="101">
        <v>151</v>
      </c>
      <c r="B288" s="102" t="s">
        <v>357</v>
      </c>
      <c r="C288" s="102" t="s">
        <v>358</v>
      </c>
      <c r="D288" s="44" t="s">
        <v>23</v>
      </c>
      <c r="E288" s="44" t="s">
        <v>31</v>
      </c>
      <c r="F288" s="103">
        <v>31500</v>
      </c>
      <c r="G288" s="20">
        <f t="shared" si="53"/>
        <v>904.05</v>
      </c>
      <c r="H288" s="20">
        <f t="shared" si="54"/>
        <v>957.6</v>
      </c>
      <c r="I288" s="20">
        <v>0</v>
      </c>
      <c r="J288" s="20">
        <v>15281.82</v>
      </c>
      <c r="K288" s="20">
        <f t="shared" si="55"/>
        <v>17143.47</v>
      </c>
      <c r="L288" s="21">
        <f>+F288-K288</f>
        <v>14356.529999999999</v>
      </c>
      <c r="M288" s="111"/>
    </row>
    <row r="289" spans="1:13" ht="15.75" x14ac:dyDescent="0.25">
      <c r="A289" s="43" t="s">
        <v>359</v>
      </c>
      <c r="B289" s="18" t="s">
        <v>360</v>
      </c>
      <c r="C289" s="18" t="s">
        <v>260</v>
      </c>
      <c r="D289" s="23" t="s">
        <v>37</v>
      </c>
      <c r="E289" s="23" t="s">
        <v>31</v>
      </c>
      <c r="F289" s="20">
        <v>22050</v>
      </c>
      <c r="G289" s="20">
        <f t="shared" si="53"/>
        <v>632.83500000000004</v>
      </c>
      <c r="H289" s="20">
        <f t="shared" si="54"/>
        <v>670.32</v>
      </c>
      <c r="I289" s="20">
        <v>0</v>
      </c>
      <c r="J289" s="20">
        <v>5978.35</v>
      </c>
      <c r="K289" s="20">
        <f t="shared" si="55"/>
        <v>7281.505000000001</v>
      </c>
      <c r="L289" s="21">
        <v>14768.49</v>
      </c>
      <c r="M289" s="111"/>
    </row>
    <row r="290" spans="1:13" ht="15.75" x14ac:dyDescent="0.25">
      <c r="A290" s="43" t="s">
        <v>361</v>
      </c>
      <c r="B290" s="18" t="s">
        <v>362</v>
      </c>
      <c r="C290" s="18" t="s">
        <v>279</v>
      </c>
      <c r="D290" s="23" t="s">
        <v>37</v>
      </c>
      <c r="E290" s="23" t="s">
        <v>31</v>
      </c>
      <c r="F290" s="20">
        <v>30000</v>
      </c>
      <c r="G290" s="20">
        <f t="shared" si="53"/>
        <v>861</v>
      </c>
      <c r="H290" s="20">
        <f t="shared" si="54"/>
        <v>912</v>
      </c>
      <c r="I290" s="20">
        <v>0</v>
      </c>
      <c r="J290" s="20">
        <v>18650.759999999998</v>
      </c>
      <c r="K290" s="20">
        <f t="shared" si="55"/>
        <v>20423.759999999998</v>
      </c>
      <c r="L290" s="21">
        <f>+F290-K290</f>
        <v>9576.2400000000016</v>
      </c>
      <c r="M290" s="111"/>
    </row>
    <row r="291" spans="1:13" ht="16.5" thickBot="1" x14ac:dyDescent="0.3">
      <c r="A291" s="45" t="s">
        <v>363</v>
      </c>
      <c r="B291" s="26" t="s">
        <v>364</v>
      </c>
      <c r="C291" s="26" t="s">
        <v>279</v>
      </c>
      <c r="D291" s="27" t="s">
        <v>37</v>
      </c>
      <c r="E291" s="27" t="s">
        <v>31</v>
      </c>
      <c r="F291" s="28">
        <v>22729.35</v>
      </c>
      <c r="G291" s="28">
        <f t="shared" si="53"/>
        <v>652.33234499999992</v>
      </c>
      <c r="H291" s="28">
        <f t="shared" si="54"/>
        <v>690.97223999999994</v>
      </c>
      <c r="I291" s="28">
        <v>0</v>
      </c>
      <c r="J291" s="28">
        <v>12434.03</v>
      </c>
      <c r="K291" s="28">
        <f t="shared" si="55"/>
        <v>13777.334585000001</v>
      </c>
      <c r="L291" s="29">
        <f>+F291-K291</f>
        <v>8952.015414999998</v>
      </c>
      <c r="M291" s="111"/>
    </row>
    <row r="292" spans="1:13" ht="16.5" thickBot="1" x14ac:dyDescent="0.3">
      <c r="A292" s="47"/>
      <c r="B292" s="34"/>
      <c r="C292" s="32">
        <f>+COUNTA(C286:C291)</f>
        <v>6</v>
      </c>
      <c r="D292" s="48"/>
      <c r="E292" s="48"/>
      <c r="F292" s="35">
        <f>SUM(F286:F291)</f>
        <v>167506.64000000001</v>
      </c>
      <c r="G292" s="35">
        <f>SUM(G286:G291)</f>
        <v>4807.440568</v>
      </c>
      <c r="H292" s="35">
        <f>SUM(H286:H291)</f>
        <v>5092.2018560000006</v>
      </c>
      <c r="I292" s="35">
        <f>SUM(I286:I290)</f>
        <v>0</v>
      </c>
      <c r="J292" s="35">
        <f>SUM(J286:J291)</f>
        <v>72731.399999999994</v>
      </c>
      <c r="K292" s="35">
        <f>SUM(K286:K291)</f>
        <v>82631.042423999999</v>
      </c>
      <c r="L292" s="36">
        <v>84875.6</v>
      </c>
      <c r="M292" s="111"/>
    </row>
    <row r="293" spans="1:13" ht="15.75" x14ac:dyDescent="0.25">
      <c r="A293" s="49"/>
      <c r="B293" s="50"/>
      <c r="C293" s="50"/>
      <c r="D293" s="51"/>
      <c r="E293" s="51"/>
      <c r="F293" s="50"/>
      <c r="G293" s="50"/>
      <c r="H293" s="50"/>
      <c r="I293" s="50"/>
      <c r="J293" s="50"/>
      <c r="K293" s="50"/>
      <c r="L293" s="50"/>
      <c r="M293" s="111"/>
    </row>
    <row r="294" spans="1:13" ht="15.75" x14ac:dyDescent="0.25">
      <c r="A294" s="49"/>
      <c r="B294" s="50"/>
      <c r="C294" s="50"/>
      <c r="D294" s="51"/>
      <c r="E294" s="51"/>
      <c r="F294" s="50"/>
      <c r="G294" s="50"/>
      <c r="H294" s="50"/>
      <c r="I294" s="50"/>
      <c r="J294" s="50"/>
      <c r="K294" s="50"/>
      <c r="L294" s="50"/>
      <c r="M294" s="111"/>
    </row>
    <row r="295" spans="1:13" ht="15.75" x14ac:dyDescent="0.25">
      <c r="A295" s="49"/>
      <c r="B295" s="50"/>
      <c r="C295" s="50"/>
      <c r="D295" s="51"/>
      <c r="E295" s="51"/>
      <c r="F295" s="50"/>
      <c r="G295" s="50"/>
      <c r="H295" s="50"/>
      <c r="I295" s="50"/>
      <c r="J295" s="50"/>
      <c r="K295" s="50"/>
      <c r="L295" s="50"/>
      <c r="M295" s="111"/>
    </row>
    <row r="296" spans="1:13" ht="16.5" thickBot="1" x14ac:dyDescent="0.3">
      <c r="A296" s="49"/>
      <c r="B296" s="50"/>
      <c r="C296" s="50"/>
      <c r="D296" s="51"/>
      <c r="E296" s="51"/>
      <c r="F296" s="50"/>
      <c r="G296" s="50"/>
      <c r="H296" s="50"/>
      <c r="I296" s="50"/>
      <c r="J296" s="50"/>
      <c r="K296" s="50"/>
      <c r="L296" s="50"/>
      <c r="M296" s="111"/>
    </row>
    <row r="297" spans="1:13" ht="16.5" thickBot="1" x14ac:dyDescent="0.3">
      <c r="A297" s="69"/>
      <c r="B297" s="69" t="s">
        <v>365</v>
      </c>
      <c r="C297" s="70"/>
      <c r="D297" s="71"/>
      <c r="E297" s="71"/>
      <c r="F297" s="70"/>
      <c r="G297" s="70"/>
      <c r="H297" s="70"/>
      <c r="I297" s="70"/>
      <c r="J297" s="70"/>
      <c r="K297" s="70"/>
      <c r="L297" s="72"/>
      <c r="M297" s="111"/>
    </row>
    <row r="298" spans="1:13" ht="15.75" x14ac:dyDescent="0.25">
      <c r="A298" s="43" t="s">
        <v>420</v>
      </c>
      <c r="B298" s="18" t="s">
        <v>421</v>
      </c>
      <c r="C298" s="18" t="s">
        <v>422</v>
      </c>
      <c r="D298" s="23" t="s">
        <v>53</v>
      </c>
      <c r="E298" s="23" t="s">
        <v>19</v>
      </c>
      <c r="F298" s="20">
        <v>55000</v>
      </c>
      <c r="G298" s="20">
        <f t="shared" ref="G298" si="56">+F298*2.87%</f>
        <v>1578.5</v>
      </c>
      <c r="H298" s="20">
        <f t="shared" ref="H298" si="57">+F298*3.04%</f>
        <v>1672</v>
      </c>
      <c r="I298" s="20">
        <v>2302.36</v>
      </c>
      <c r="J298" s="20">
        <v>1980.46</v>
      </c>
      <c r="K298" s="20">
        <f t="shared" ref="K298" si="58">+G298+H298+I298+J298</f>
        <v>7533.3200000000006</v>
      </c>
      <c r="L298" s="21">
        <f>+F298-K298</f>
        <v>47466.68</v>
      </c>
      <c r="M298" s="111"/>
    </row>
    <row r="299" spans="1:13" ht="15.75" x14ac:dyDescent="0.25">
      <c r="A299" s="43" t="s">
        <v>366</v>
      </c>
      <c r="B299" s="18" t="s">
        <v>367</v>
      </c>
      <c r="C299" s="18" t="s">
        <v>40</v>
      </c>
      <c r="D299" s="19" t="s">
        <v>41</v>
      </c>
      <c r="E299" s="23" t="s">
        <v>31</v>
      </c>
      <c r="F299" s="20">
        <v>19800</v>
      </c>
      <c r="G299" s="20">
        <f t="shared" ref="G299:G310" si="59">+F299*2.87%</f>
        <v>568.26</v>
      </c>
      <c r="H299" s="20">
        <f t="shared" ref="H299:H310" si="60">+F299*3.04%</f>
        <v>601.91999999999996</v>
      </c>
      <c r="I299" s="20">
        <v>0</v>
      </c>
      <c r="J299" s="20">
        <v>25</v>
      </c>
      <c r="K299" s="20">
        <f t="shared" ref="K299:K303" si="61">+G299+H299+I299+J299</f>
        <v>1195.1799999999998</v>
      </c>
      <c r="L299" s="21">
        <f>+F299-K299</f>
        <v>18604.82</v>
      </c>
      <c r="M299" s="111"/>
    </row>
    <row r="300" spans="1:13" ht="15.75" x14ac:dyDescent="0.25">
      <c r="A300" s="43" t="s">
        <v>368</v>
      </c>
      <c r="B300" s="18" t="s">
        <v>369</v>
      </c>
      <c r="C300" s="18" t="s">
        <v>260</v>
      </c>
      <c r="D300" s="19" t="s">
        <v>41</v>
      </c>
      <c r="E300" s="23" t="s">
        <v>19</v>
      </c>
      <c r="F300" s="20">
        <v>22050</v>
      </c>
      <c r="G300" s="20">
        <f t="shared" si="59"/>
        <v>632.83500000000004</v>
      </c>
      <c r="H300" s="20">
        <f t="shared" si="60"/>
        <v>670.32</v>
      </c>
      <c r="I300" s="20">
        <v>0</v>
      </c>
      <c r="J300" s="20">
        <v>25</v>
      </c>
      <c r="K300" s="20">
        <f t="shared" si="61"/>
        <v>1328.1550000000002</v>
      </c>
      <c r="L300" s="21">
        <v>20721.84</v>
      </c>
      <c r="M300" s="111"/>
    </row>
    <row r="301" spans="1:13" ht="15.75" x14ac:dyDescent="0.25">
      <c r="A301" s="43" t="s">
        <v>370</v>
      </c>
      <c r="B301" s="18" t="s">
        <v>371</v>
      </c>
      <c r="C301" s="18" t="s">
        <v>279</v>
      </c>
      <c r="D301" s="19" t="s">
        <v>41</v>
      </c>
      <c r="E301" s="23" t="s">
        <v>31</v>
      </c>
      <c r="F301" s="20">
        <v>21450</v>
      </c>
      <c r="G301" s="20">
        <f t="shared" si="59"/>
        <v>615.61500000000001</v>
      </c>
      <c r="H301" s="20">
        <f t="shared" si="60"/>
        <v>652.08000000000004</v>
      </c>
      <c r="I301" s="20">
        <v>0</v>
      </c>
      <c r="J301" s="20">
        <v>7709.85</v>
      </c>
      <c r="K301" s="20">
        <f t="shared" si="61"/>
        <v>8977.5450000000001</v>
      </c>
      <c r="L301" s="21">
        <v>12472.45</v>
      </c>
      <c r="M301" s="111"/>
    </row>
    <row r="302" spans="1:13" ht="15.75" x14ac:dyDescent="0.25">
      <c r="A302" s="43" t="s">
        <v>372</v>
      </c>
      <c r="B302" s="18" t="s">
        <v>373</v>
      </c>
      <c r="C302" s="18" t="s">
        <v>279</v>
      </c>
      <c r="D302" s="19" t="s">
        <v>41</v>
      </c>
      <c r="E302" s="23" t="s">
        <v>31</v>
      </c>
      <c r="F302" s="20">
        <v>21450</v>
      </c>
      <c r="G302" s="20">
        <f t="shared" si="59"/>
        <v>615.61500000000001</v>
      </c>
      <c r="H302" s="20">
        <f t="shared" si="60"/>
        <v>652.08000000000004</v>
      </c>
      <c r="I302" s="20">
        <v>0</v>
      </c>
      <c r="J302" s="20">
        <v>25</v>
      </c>
      <c r="K302" s="20">
        <f t="shared" si="61"/>
        <v>1292.6950000000002</v>
      </c>
      <c r="L302" s="21">
        <v>20157.3</v>
      </c>
      <c r="M302" s="111"/>
    </row>
    <row r="303" spans="1:13" ht="15.75" x14ac:dyDescent="0.25">
      <c r="A303" s="43" t="s">
        <v>374</v>
      </c>
      <c r="B303" s="18" t="s">
        <v>375</v>
      </c>
      <c r="C303" s="18" t="s">
        <v>279</v>
      </c>
      <c r="D303" s="19" t="s">
        <v>41</v>
      </c>
      <c r="E303" s="23" t="s">
        <v>31</v>
      </c>
      <c r="F303" s="20">
        <v>22050</v>
      </c>
      <c r="G303" s="20">
        <f t="shared" si="59"/>
        <v>632.83500000000004</v>
      </c>
      <c r="H303" s="20">
        <f t="shared" si="60"/>
        <v>670.32</v>
      </c>
      <c r="I303" s="20">
        <v>0</v>
      </c>
      <c r="J303" s="20">
        <v>125</v>
      </c>
      <c r="K303" s="20">
        <f t="shared" si="61"/>
        <v>1428.1550000000002</v>
      </c>
      <c r="L303" s="21">
        <v>20621.84</v>
      </c>
      <c r="M303" s="111"/>
    </row>
    <row r="304" spans="1:13" ht="15.75" x14ac:dyDescent="0.25">
      <c r="A304" s="43" t="s">
        <v>376</v>
      </c>
      <c r="B304" s="18" t="s">
        <v>377</v>
      </c>
      <c r="C304" s="18" t="s">
        <v>279</v>
      </c>
      <c r="D304" s="19" t="s">
        <v>41</v>
      </c>
      <c r="E304" s="23" t="s">
        <v>31</v>
      </c>
      <c r="F304" s="20">
        <v>21450</v>
      </c>
      <c r="G304" s="20">
        <f t="shared" si="59"/>
        <v>615.61500000000001</v>
      </c>
      <c r="H304" s="20">
        <f t="shared" si="60"/>
        <v>652.08000000000004</v>
      </c>
      <c r="I304" s="20"/>
      <c r="J304" s="20">
        <v>2351</v>
      </c>
      <c r="K304" s="20">
        <v>3618.7</v>
      </c>
      <c r="L304" s="21">
        <v>17831.3</v>
      </c>
      <c r="M304" s="111"/>
    </row>
    <row r="305" spans="1:13" ht="15.75" x14ac:dyDescent="0.25">
      <c r="A305" s="43" t="s">
        <v>378</v>
      </c>
      <c r="B305" s="18" t="s">
        <v>379</v>
      </c>
      <c r="C305" s="18" t="s">
        <v>279</v>
      </c>
      <c r="D305" s="19" t="s">
        <v>41</v>
      </c>
      <c r="E305" s="23" t="s">
        <v>31</v>
      </c>
      <c r="F305" s="20">
        <v>18130.2</v>
      </c>
      <c r="G305" s="20">
        <f t="shared" si="59"/>
        <v>520.33673999999996</v>
      </c>
      <c r="H305" s="20">
        <f t="shared" si="60"/>
        <v>551.15808000000004</v>
      </c>
      <c r="I305" s="20">
        <v>0</v>
      </c>
      <c r="J305" s="20">
        <v>25</v>
      </c>
      <c r="K305" s="20">
        <v>1096.5</v>
      </c>
      <c r="L305" s="21">
        <f>+F305-K305</f>
        <v>17033.7</v>
      </c>
      <c r="M305" s="111"/>
    </row>
    <row r="306" spans="1:13" ht="15.75" x14ac:dyDescent="0.25">
      <c r="A306" s="43" t="s">
        <v>380</v>
      </c>
      <c r="B306" s="18" t="s">
        <v>381</v>
      </c>
      <c r="C306" s="18" t="s">
        <v>279</v>
      </c>
      <c r="D306" s="19" t="s">
        <v>41</v>
      </c>
      <c r="E306" s="23" t="s">
        <v>19</v>
      </c>
      <c r="F306" s="20">
        <v>21500</v>
      </c>
      <c r="G306" s="20">
        <f t="shared" si="59"/>
        <v>617.04999999999995</v>
      </c>
      <c r="H306" s="20">
        <f t="shared" si="60"/>
        <v>653.6</v>
      </c>
      <c r="I306" s="20">
        <v>0</v>
      </c>
      <c r="J306" s="20">
        <v>125</v>
      </c>
      <c r="K306" s="20">
        <f t="shared" ref="K306:K310" si="62">+G306+H306+I306+J306</f>
        <v>1395.65</v>
      </c>
      <c r="L306" s="21">
        <f>+F306-K306</f>
        <v>20104.349999999999</v>
      </c>
      <c r="M306" s="111"/>
    </row>
    <row r="307" spans="1:13" ht="15.75" x14ac:dyDescent="0.25">
      <c r="A307" s="43" t="s">
        <v>382</v>
      </c>
      <c r="B307" s="18" t="s">
        <v>383</v>
      </c>
      <c r="C307" s="18" t="s">
        <v>279</v>
      </c>
      <c r="D307" s="19" t="s">
        <v>41</v>
      </c>
      <c r="E307" s="23" t="s">
        <v>31</v>
      </c>
      <c r="F307" s="20">
        <v>21500</v>
      </c>
      <c r="G307" s="20">
        <f t="shared" si="59"/>
        <v>617.04999999999995</v>
      </c>
      <c r="H307" s="20">
        <f t="shared" si="60"/>
        <v>653.6</v>
      </c>
      <c r="I307" s="20">
        <v>0</v>
      </c>
      <c r="J307" s="20">
        <v>25</v>
      </c>
      <c r="K307" s="20">
        <f t="shared" si="62"/>
        <v>1295.6500000000001</v>
      </c>
      <c r="L307" s="21">
        <f t="shared" ref="L307:L310" si="63">+F307-K307</f>
        <v>20204.349999999999</v>
      </c>
      <c r="M307" s="111"/>
    </row>
    <row r="308" spans="1:13" ht="15.75" x14ac:dyDescent="0.25">
      <c r="A308" s="43" t="s">
        <v>384</v>
      </c>
      <c r="B308" s="18" t="s">
        <v>385</v>
      </c>
      <c r="C308" s="18" t="s">
        <v>152</v>
      </c>
      <c r="D308" s="23" t="s">
        <v>37</v>
      </c>
      <c r="E308" s="23" t="s">
        <v>31</v>
      </c>
      <c r="F308" s="20">
        <v>15400</v>
      </c>
      <c r="G308" s="20">
        <f>+F308*2.87%</f>
        <v>441.98</v>
      </c>
      <c r="H308" s="20">
        <f>+F308*3.04%</f>
        <v>468.16</v>
      </c>
      <c r="I308" s="20">
        <v>0</v>
      </c>
      <c r="J308" s="20">
        <v>9947</v>
      </c>
      <c r="K308" s="20">
        <f>+G308+H308+I308+J308</f>
        <v>10857.14</v>
      </c>
      <c r="L308" s="21">
        <f>+F308-K308</f>
        <v>4542.8600000000006</v>
      </c>
      <c r="M308" s="111"/>
    </row>
    <row r="309" spans="1:13" ht="15.75" x14ac:dyDescent="0.25">
      <c r="A309" s="43" t="s">
        <v>386</v>
      </c>
      <c r="B309" s="18" t="s">
        <v>387</v>
      </c>
      <c r="C309" s="18" t="s">
        <v>388</v>
      </c>
      <c r="D309" s="19" t="s">
        <v>41</v>
      </c>
      <c r="E309" s="23" t="s">
        <v>19</v>
      </c>
      <c r="F309" s="20">
        <v>11000</v>
      </c>
      <c r="G309" s="20">
        <f t="shared" si="59"/>
        <v>315.7</v>
      </c>
      <c r="H309" s="20">
        <f t="shared" si="60"/>
        <v>334.4</v>
      </c>
      <c r="I309" s="20">
        <v>0</v>
      </c>
      <c r="J309" s="20">
        <v>25</v>
      </c>
      <c r="K309" s="20">
        <f t="shared" si="62"/>
        <v>675.09999999999991</v>
      </c>
      <c r="L309" s="21">
        <f t="shared" si="63"/>
        <v>10324.9</v>
      </c>
      <c r="M309" s="111"/>
    </row>
    <row r="310" spans="1:13" ht="16.5" thickBot="1" x14ac:dyDescent="0.3">
      <c r="A310" s="45" t="s">
        <v>389</v>
      </c>
      <c r="B310" s="26" t="s">
        <v>390</v>
      </c>
      <c r="C310" s="26" t="s">
        <v>388</v>
      </c>
      <c r="D310" s="46" t="s">
        <v>41</v>
      </c>
      <c r="E310" s="27" t="s">
        <v>19</v>
      </c>
      <c r="F310" s="28">
        <v>11000</v>
      </c>
      <c r="G310" s="28">
        <f t="shared" si="59"/>
        <v>315.7</v>
      </c>
      <c r="H310" s="28">
        <f t="shared" si="60"/>
        <v>334.4</v>
      </c>
      <c r="I310" s="28">
        <v>0</v>
      </c>
      <c r="J310" s="28">
        <v>25</v>
      </c>
      <c r="K310" s="28">
        <f t="shared" si="62"/>
        <v>675.09999999999991</v>
      </c>
      <c r="L310" s="29">
        <f t="shared" si="63"/>
        <v>10324.9</v>
      </c>
      <c r="M310" s="111"/>
    </row>
    <row r="311" spans="1:13" ht="16.5" thickBot="1" x14ac:dyDescent="0.3">
      <c r="A311" s="47"/>
      <c r="B311" s="34"/>
      <c r="C311" s="32">
        <f>+COUNTA(C298:C310)</f>
        <v>13</v>
      </c>
      <c r="D311" s="48"/>
      <c r="E311" s="48"/>
      <c r="F311" s="35">
        <f t="shared" ref="F311:L311" si="64">SUM(F298:F310)</f>
        <v>281780.2</v>
      </c>
      <c r="G311" s="35">
        <f t="shared" si="64"/>
        <v>8087.0917399999998</v>
      </c>
      <c r="H311" s="35">
        <f t="shared" si="64"/>
        <v>8566.1180800000002</v>
      </c>
      <c r="I311" s="35">
        <f t="shared" si="64"/>
        <v>2302.36</v>
      </c>
      <c r="J311" s="35">
        <f t="shared" si="64"/>
        <v>22413.31</v>
      </c>
      <c r="K311" s="35">
        <f t="shared" si="64"/>
        <v>41368.89</v>
      </c>
      <c r="L311" s="36">
        <f t="shared" si="64"/>
        <v>240411.28999999998</v>
      </c>
      <c r="M311" s="111"/>
    </row>
    <row r="312" spans="1:13" ht="16.5" thickBot="1" x14ac:dyDescent="0.3">
      <c r="A312" s="90"/>
      <c r="B312" s="91"/>
      <c r="C312" s="91"/>
      <c r="D312" s="92"/>
      <c r="E312" s="92"/>
      <c r="F312" s="91"/>
      <c r="G312" s="91"/>
      <c r="H312" s="91"/>
      <c r="I312" s="91"/>
      <c r="J312" s="91"/>
      <c r="K312" s="91"/>
      <c r="L312" s="91"/>
      <c r="M312" s="111"/>
    </row>
    <row r="313" spans="1:13" ht="16.5" thickBot="1" x14ac:dyDescent="0.3">
      <c r="A313" s="69"/>
      <c r="B313" s="69" t="s">
        <v>391</v>
      </c>
      <c r="C313" s="70"/>
      <c r="D313" s="71"/>
      <c r="E313" s="71"/>
      <c r="F313" s="70"/>
      <c r="G313" s="70"/>
      <c r="H313" s="70"/>
      <c r="I313" s="70"/>
      <c r="J313" s="70"/>
      <c r="K313" s="70"/>
      <c r="L313" s="72"/>
      <c r="M313" s="111"/>
    </row>
    <row r="314" spans="1:13" ht="16.5" thickBot="1" x14ac:dyDescent="0.3">
      <c r="A314" s="52">
        <v>384</v>
      </c>
      <c r="B314" s="53" t="s">
        <v>392</v>
      </c>
      <c r="C314" s="53" t="s">
        <v>65</v>
      </c>
      <c r="D314" s="54" t="s">
        <v>41</v>
      </c>
      <c r="E314" s="55" t="s">
        <v>31</v>
      </c>
      <c r="F314" s="56">
        <v>31500</v>
      </c>
      <c r="G314" s="56">
        <f>+F314*2.87%</f>
        <v>904.05</v>
      </c>
      <c r="H314" s="56">
        <f>+F314*3.04%</f>
        <v>957.6</v>
      </c>
      <c r="I314" s="56">
        <v>0</v>
      </c>
      <c r="J314" s="56">
        <v>3400</v>
      </c>
      <c r="K314" s="56">
        <f>+G314+H314+I314+J314</f>
        <v>5261.65</v>
      </c>
      <c r="L314" s="57">
        <f>+F314-K314</f>
        <v>26238.35</v>
      </c>
      <c r="M314" s="111"/>
    </row>
    <row r="315" spans="1:13" ht="16.5" thickBot="1" x14ac:dyDescent="0.3">
      <c r="A315" s="47"/>
      <c r="B315" s="34"/>
      <c r="C315" s="32">
        <f>+COUNTA(C314)</f>
        <v>1</v>
      </c>
      <c r="D315" s="48"/>
      <c r="E315" s="48"/>
      <c r="F315" s="35">
        <f t="shared" ref="F315:L315" si="65">SUM(F314:F314)</f>
        <v>31500</v>
      </c>
      <c r="G315" s="35">
        <f t="shared" si="65"/>
        <v>904.05</v>
      </c>
      <c r="H315" s="35">
        <f t="shared" si="65"/>
        <v>957.6</v>
      </c>
      <c r="I315" s="35">
        <f t="shared" si="65"/>
        <v>0</v>
      </c>
      <c r="J315" s="35">
        <f t="shared" si="65"/>
        <v>3400</v>
      </c>
      <c r="K315" s="35">
        <f t="shared" si="65"/>
        <v>5261.65</v>
      </c>
      <c r="L315" s="36">
        <f t="shared" si="65"/>
        <v>26238.35</v>
      </c>
      <c r="M315" s="111"/>
    </row>
    <row r="316" spans="1:13" ht="16.5" thickBot="1" x14ac:dyDescent="0.3">
      <c r="A316" s="49"/>
      <c r="B316" s="50"/>
      <c r="C316" s="50"/>
      <c r="D316" s="51"/>
      <c r="E316" s="51"/>
      <c r="F316" s="50"/>
      <c r="G316" s="50"/>
      <c r="H316" s="50"/>
      <c r="I316" s="50"/>
      <c r="J316" s="50"/>
      <c r="K316" s="50"/>
      <c r="L316" s="50"/>
      <c r="M316" s="111"/>
    </row>
    <row r="317" spans="1:13" ht="16.5" thickBot="1" x14ac:dyDescent="0.3">
      <c r="A317" s="69"/>
      <c r="B317" s="69" t="s">
        <v>393</v>
      </c>
      <c r="C317" s="70"/>
      <c r="D317" s="71"/>
      <c r="E317" s="71"/>
      <c r="F317" s="70"/>
      <c r="G317" s="70"/>
      <c r="H317" s="70"/>
      <c r="I317" s="70"/>
      <c r="J317" s="70"/>
      <c r="K317" s="70"/>
      <c r="L317" s="72"/>
      <c r="M317" s="111"/>
    </row>
    <row r="318" spans="1:13" ht="15.75" x14ac:dyDescent="0.25">
      <c r="A318" s="41" t="s">
        <v>394</v>
      </c>
      <c r="B318" s="13" t="s">
        <v>395</v>
      </c>
      <c r="C318" s="13" t="s">
        <v>63</v>
      </c>
      <c r="D318" s="58" t="s">
        <v>53</v>
      </c>
      <c r="E318" s="58" t="s">
        <v>19</v>
      </c>
      <c r="F318" s="15">
        <v>100000</v>
      </c>
      <c r="G318" s="15">
        <f>+F318*2.87%</f>
        <v>2870</v>
      </c>
      <c r="H318" s="15">
        <f>+F318*3.04%</f>
        <v>3040</v>
      </c>
      <c r="I318" s="15">
        <v>12105.37</v>
      </c>
      <c r="J318" s="15">
        <v>25</v>
      </c>
      <c r="K318" s="15">
        <f>+G318+H318+I318+J318</f>
        <v>18040.370000000003</v>
      </c>
      <c r="L318" s="16">
        <f>+F318-K318</f>
        <v>81959.63</v>
      </c>
      <c r="M318" s="111"/>
    </row>
    <row r="319" spans="1:13" ht="15.75" x14ac:dyDescent="0.25">
      <c r="A319" s="43" t="s">
        <v>396</v>
      </c>
      <c r="B319" s="18" t="s">
        <v>397</v>
      </c>
      <c r="C319" s="18" t="s">
        <v>398</v>
      </c>
      <c r="D319" s="23" t="s">
        <v>53</v>
      </c>
      <c r="E319" s="23" t="s">
        <v>19</v>
      </c>
      <c r="F319" s="20">
        <v>45000</v>
      </c>
      <c r="G319" s="20">
        <f>+F319*2.87%</f>
        <v>1291.5</v>
      </c>
      <c r="H319" s="20">
        <f>+F319*3.04%</f>
        <v>1368</v>
      </c>
      <c r="I319" s="20">
        <v>1148.33</v>
      </c>
      <c r="J319" s="20">
        <v>25</v>
      </c>
      <c r="K319" s="20">
        <f>+G319+H319+I319+J319</f>
        <v>3832.83</v>
      </c>
      <c r="L319" s="21">
        <f>+F319-K319</f>
        <v>41167.17</v>
      </c>
      <c r="M319" s="111"/>
    </row>
    <row r="320" spans="1:13" ht="15.75" x14ac:dyDescent="0.25">
      <c r="A320" s="43" t="s">
        <v>399</v>
      </c>
      <c r="B320" s="18" t="s">
        <v>400</v>
      </c>
      <c r="C320" s="18" t="s">
        <v>401</v>
      </c>
      <c r="D320" s="19" t="s">
        <v>41</v>
      </c>
      <c r="E320" s="23" t="s">
        <v>31</v>
      </c>
      <c r="F320" s="20">
        <v>40000</v>
      </c>
      <c r="G320" s="20">
        <f>+F320*2.87%</f>
        <v>1148</v>
      </c>
      <c r="H320" s="20">
        <f>+F320*3.04%</f>
        <v>1216</v>
      </c>
      <c r="I320" s="20">
        <v>442.65</v>
      </c>
      <c r="J320" s="20">
        <v>29363.88</v>
      </c>
      <c r="K320" s="20">
        <f>+G320+H320+I320+J320</f>
        <v>32170.530000000002</v>
      </c>
      <c r="L320" s="21">
        <v>7829.63</v>
      </c>
      <c r="M320" s="111"/>
    </row>
    <row r="321" spans="1:13" ht="16.5" thickBot="1" x14ac:dyDescent="0.3">
      <c r="A321" s="45" t="s">
        <v>402</v>
      </c>
      <c r="B321" s="26" t="s">
        <v>403</v>
      </c>
      <c r="C321" s="26" t="s">
        <v>401</v>
      </c>
      <c r="D321" s="46" t="s">
        <v>41</v>
      </c>
      <c r="E321" s="27" t="s">
        <v>19</v>
      </c>
      <c r="F321" s="28">
        <v>35000</v>
      </c>
      <c r="G321" s="28">
        <f>+F321*2.87%</f>
        <v>1004.5</v>
      </c>
      <c r="H321" s="28">
        <f>+F321*3.04%</f>
        <v>1064</v>
      </c>
      <c r="I321" s="28">
        <v>0</v>
      </c>
      <c r="J321" s="28">
        <v>25</v>
      </c>
      <c r="K321" s="28">
        <f>+G321+H321+I321+J321</f>
        <v>2093.5</v>
      </c>
      <c r="L321" s="29">
        <f>+F321-K321</f>
        <v>32906.5</v>
      </c>
      <c r="M321" s="111"/>
    </row>
    <row r="322" spans="1:13" ht="16.5" thickBot="1" x14ac:dyDescent="0.3">
      <c r="A322" s="47"/>
      <c r="B322" s="34"/>
      <c r="C322" s="32">
        <f>+COUNTA(C318:C321)</f>
        <v>4</v>
      </c>
      <c r="D322" s="48"/>
      <c r="E322" s="48"/>
      <c r="F322" s="35">
        <f t="shared" ref="F322:K322" si="66">SUM(F318:F321)</f>
        <v>220000</v>
      </c>
      <c r="G322" s="35">
        <f t="shared" si="66"/>
        <v>6314</v>
      </c>
      <c r="H322" s="35">
        <f t="shared" si="66"/>
        <v>6688</v>
      </c>
      <c r="I322" s="35">
        <f t="shared" si="66"/>
        <v>13696.35</v>
      </c>
      <c r="J322" s="35">
        <f t="shared" si="66"/>
        <v>29438.880000000001</v>
      </c>
      <c r="K322" s="35">
        <f t="shared" si="66"/>
        <v>56137.23000000001</v>
      </c>
      <c r="L322" s="36">
        <f>SUM(L318:L321)</f>
        <v>163862.93</v>
      </c>
      <c r="M322" s="111"/>
    </row>
    <row r="323" spans="1:13" x14ac:dyDescent="0.25">
      <c r="M323" s="111"/>
    </row>
    <row r="324" spans="1:13" x14ac:dyDescent="0.25">
      <c r="M324" s="111"/>
    </row>
    <row r="325" spans="1:13" x14ac:dyDescent="0.25">
      <c r="M325" s="111"/>
    </row>
    <row r="326" spans="1:13" x14ac:dyDescent="0.25">
      <c r="M326" s="111"/>
    </row>
    <row r="327" spans="1:13" x14ac:dyDescent="0.25">
      <c r="M327" s="111"/>
    </row>
    <row r="328" spans="1:13" x14ac:dyDescent="0.25">
      <c r="M328" s="111"/>
    </row>
    <row r="329" spans="1:13" x14ac:dyDescent="0.25">
      <c r="M329" s="111"/>
    </row>
    <row r="330" spans="1:13" x14ac:dyDescent="0.25">
      <c r="M330" s="111"/>
    </row>
    <row r="331" spans="1:13" x14ac:dyDescent="0.25">
      <c r="M331" s="111"/>
    </row>
    <row r="332" spans="1:13" x14ac:dyDescent="0.25">
      <c r="M332" s="111"/>
    </row>
    <row r="333" spans="1:13" x14ac:dyDescent="0.25">
      <c r="M333" s="111"/>
    </row>
    <row r="334" spans="1:13" x14ac:dyDescent="0.25">
      <c r="M334" s="111"/>
    </row>
    <row r="335" spans="1:13" x14ac:dyDescent="0.25">
      <c r="M335" s="111"/>
    </row>
    <row r="336" spans="1:13" x14ac:dyDescent="0.25">
      <c r="M336" s="111"/>
    </row>
    <row r="337" spans="13:13" x14ac:dyDescent="0.25">
      <c r="M337" s="111"/>
    </row>
    <row r="338" spans="13:13" x14ac:dyDescent="0.25">
      <c r="M338" s="111"/>
    </row>
    <row r="339" spans="13:13" x14ac:dyDescent="0.25">
      <c r="M339" s="111"/>
    </row>
    <row r="340" spans="13:13" x14ac:dyDescent="0.25">
      <c r="M340" s="111"/>
    </row>
    <row r="341" spans="13:13" x14ac:dyDescent="0.25">
      <c r="M341" s="111"/>
    </row>
    <row r="342" spans="13:13" x14ac:dyDescent="0.25">
      <c r="M342" s="111"/>
    </row>
    <row r="343" spans="13:13" x14ac:dyDescent="0.25">
      <c r="M343" s="111"/>
    </row>
    <row r="344" spans="13:13" x14ac:dyDescent="0.25">
      <c r="M344" s="111"/>
    </row>
    <row r="345" spans="13:13" x14ac:dyDescent="0.25">
      <c r="M345" s="111"/>
    </row>
    <row r="346" spans="13:13" x14ac:dyDescent="0.25">
      <c r="M346" s="111"/>
    </row>
  </sheetData>
  <mergeCells count="4">
    <mergeCell ref="A1:L1"/>
    <mergeCell ref="A2:L2"/>
    <mergeCell ref="A3:L3"/>
    <mergeCell ref="G8:H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 MAYO 2024</vt:lpstr>
      <vt:lpstr>'FIJO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2024-06-06T14:49:15Z</cp:lastPrinted>
  <dcterms:created xsi:type="dcterms:W3CDTF">2015-06-05T18:17:20Z</dcterms:created>
  <dcterms:modified xsi:type="dcterms:W3CDTF">2024-06-06T14:49:53Z</dcterms:modified>
</cp:coreProperties>
</file>