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5\INFORMACIONES PARA LA OAI\AGOSTO\"/>
    </mc:Choice>
  </mc:AlternateContent>
  <xr:revisionPtr revIDLastSave="0" documentId="13_ncr:1_{045076A2-8CC6-408B-A2ED-A67E868E44AB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'!$A$2:$P$94</definedName>
    <definedName name="_xlnm.Print_Titles" localSheetId="0">'P2 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3" i="2" l="1"/>
  <c r="K83" i="2"/>
  <c r="J83" i="2"/>
  <c r="I83" i="2"/>
  <c r="H83" i="2"/>
  <c r="G83" i="2"/>
  <c r="F83" i="2"/>
  <c r="E83" i="2"/>
  <c r="D83" i="2"/>
  <c r="C83" i="2"/>
  <c r="B83" i="2"/>
  <c r="P80" i="2"/>
  <c r="K80" i="2"/>
  <c r="J80" i="2"/>
  <c r="I80" i="2"/>
  <c r="H80" i="2"/>
  <c r="G80" i="2"/>
  <c r="F80" i="2"/>
  <c r="E80" i="2"/>
  <c r="D80" i="2"/>
  <c r="C80" i="2"/>
  <c r="B80" i="2"/>
  <c r="C77" i="2"/>
  <c r="C76" i="2" s="1"/>
  <c r="B77" i="2"/>
  <c r="B76" i="2" s="1"/>
  <c r="P76" i="2"/>
  <c r="K76" i="2"/>
  <c r="J76" i="2"/>
  <c r="I76" i="2"/>
  <c r="H76" i="2"/>
  <c r="G76" i="2"/>
  <c r="F76" i="2"/>
  <c r="E76" i="2"/>
  <c r="D76" i="2"/>
  <c r="P75" i="2"/>
  <c r="P74" i="2"/>
  <c r="P73" i="2"/>
  <c r="P72" i="2" s="1"/>
  <c r="K72" i="2"/>
  <c r="J72" i="2"/>
  <c r="I72" i="2"/>
  <c r="H72" i="2"/>
  <c r="G72" i="2"/>
  <c r="F72" i="2"/>
  <c r="F11" i="2" s="1"/>
  <c r="F85" i="2" s="1"/>
  <c r="E72" i="2"/>
  <c r="D72" i="2"/>
  <c r="C72" i="2"/>
  <c r="B72" i="2"/>
  <c r="P71" i="2"/>
  <c r="P70" i="2"/>
  <c r="P69" i="2" s="1"/>
  <c r="K69" i="2"/>
  <c r="J69" i="2"/>
  <c r="I69" i="2"/>
  <c r="H69" i="2"/>
  <c r="G69" i="2"/>
  <c r="G11" i="2" s="1"/>
  <c r="G85" i="2" s="1"/>
  <c r="F69" i="2"/>
  <c r="E69" i="2"/>
  <c r="D69" i="2"/>
  <c r="C69" i="2"/>
  <c r="B69" i="2"/>
  <c r="P68" i="2"/>
  <c r="P67" i="2"/>
  <c r="P66" i="2"/>
  <c r="P64" i="2" s="1"/>
  <c r="P65" i="2"/>
  <c r="O64" i="2"/>
  <c r="M64" i="2"/>
  <c r="M11" i="2" s="1"/>
  <c r="M85" i="2" s="1"/>
  <c r="K64" i="2"/>
  <c r="J64" i="2"/>
  <c r="I64" i="2"/>
  <c r="H64" i="2"/>
  <c r="G64" i="2"/>
  <c r="F64" i="2"/>
  <c r="E64" i="2"/>
  <c r="D64" i="2"/>
  <c r="C64" i="2"/>
  <c r="B64" i="2"/>
  <c r="P63" i="2"/>
  <c r="P62" i="2"/>
  <c r="P61" i="2"/>
  <c r="P60" i="2"/>
  <c r="P59" i="2"/>
  <c r="P58" i="2"/>
  <c r="P57" i="2"/>
  <c r="P56" i="2"/>
  <c r="P55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P53" i="2"/>
  <c r="P52" i="2"/>
  <c r="P51" i="2"/>
  <c r="P50" i="2"/>
  <c r="P49" i="2"/>
  <c r="P48" i="2"/>
  <c r="P47" i="2" s="1"/>
  <c r="K47" i="2"/>
  <c r="J47" i="2"/>
  <c r="I47" i="2"/>
  <c r="H47" i="2"/>
  <c r="G47" i="2"/>
  <c r="F47" i="2"/>
  <c r="E47" i="2"/>
  <c r="E11" i="2" s="1"/>
  <c r="E85" i="2" s="1"/>
  <c r="D47" i="2"/>
  <c r="C47" i="2"/>
  <c r="B47" i="2"/>
  <c r="P46" i="2"/>
  <c r="P45" i="2"/>
  <c r="P44" i="2"/>
  <c r="P43" i="2"/>
  <c r="P42" i="2"/>
  <c r="P41" i="2"/>
  <c r="P40" i="2"/>
  <c r="P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P37" i="2"/>
  <c r="P36" i="2"/>
  <c r="P35" i="2"/>
  <c r="P34" i="2"/>
  <c r="P33" i="2"/>
  <c r="P32" i="2"/>
  <c r="P31" i="2"/>
  <c r="P30" i="2"/>
  <c r="P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P27" i="2"/>
  <c r="P26" i="2"/>
  <c r="P25" i="2"/>
  <c r="P24" i="2"/>
  <c r="P23" i="2"/>
  <c r="P22" i="2"/>
  <c r="P21" i="2"/>
  <c r="P20" i="2"/>
  <c r="P19" i="2"/>
  <c r="O18" i="2"/>
  <c r="N18" i="2"/>
  <c r="M18" i="2"/>
  <c r="L18" i="2"/>
  <c r="K18" i="2"/>
  <c r="J18" i="2"/>
  <c r="I18" i="2"/>
  <c r="H18" i="2"/>
  <c r="G18" i="2"/>
  <c r="F18" i="2"/>
  <c r="E18" i="2"/>
  <c r="D18" i="2"/>
  <c r="D11" i="2" s="1"/>
  <c r="D85" i="2" s="1"/>
  <c r="C18" i="2"/>
  <c r="B18" i="2"/>
  <c r="P17" i="2"/>
  <c r="P16" i="2"/>
  <c r="P15" i="2"/>
  <c r="P14" i="2"/>
  <c r="P13" i="2"/>
  <c r="O12" i="2"/>
  <c r="N12" i="2"/>
  <c r="M12" i="2"/>
  <c r="L12" i="2"/>
  <c r="L11" i="2" s="1"/>
  <c r="L85" i="2" s="1"/>
  <c r="K12" i="2"/>
  <c r="J12" i="2"/>
  <c r="I12" i="2"/>
  <c r="H12" i="2"/>
  <c r="G12" i="2"/>
  <c r="F12" i="2"/>
  <c r="E12" i="2"/>
  <c r="D12" i="2"/>
  <c r="C12" i="2"/>
  <c r="B12" i="2"/>
  <c r="O11" i="2"/>
  <c r="O85" i="2" s="1"/>
  <c r="N11" i="2"/>
  <c r="N85" i="2" s="1"/>
  <c r="C11" i="2"/>
  <c r="C85" i="2" s="1"/>
  <c r="B11" i="2"/>
  <c r="B85" i="2" s="1"/>
  <c r="K11" i="2" l="1"/>
  <c r="K85" i="2" s="1"/>
  <c r="J11" i="2"/>
  <c r="J85" i="2" s="1"/>
  <c r="P54" i="2"/>
  <c r="I11" i="2"/>
  <c r="I85" i="2" s="1"/>
  <c r="P38" i="2"/>
  <c r="P28" i="2"/>
  <c r="P18" i="2"/>
  <c r="H11" i="2"/>
  <c r="H85" i="2" s="1"/>
  <c r="P12" i="2"/>
  <c r="P11" i="2" l="1"/>
  <c r="P85" i="2" s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<sst xmlns="http://schemas.openxmlformats.org/spreadsheetml/2006/main" count="105" uniqueCount="105">
  <si>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</si>
  <si>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</si>
  <si>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</si>
  <si>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</si>
  <si>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</si>
  <si>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</si>
  <si>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</si>
  <si>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</si>
  <si>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</si>
  <si>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</si>
  <si>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</si>
  <si>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</si>
  <si>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</si>
  <si>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</si>
  <si>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</si>
  <si>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</si>
  <si>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</si>
  <si>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</si>
  <si>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</si>
  <si>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</si>
  <si>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</si>
  <si>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</si>
  <si>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</si>
  <si>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</si>
  <si>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</si>
  <si>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</si>
  <si>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</si>
  <si>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</si>
  <si>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</si>
  <si>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</si>
  <si>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</si>
  <si>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</si>
  <si>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</si>
  <si>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</si>
  <si>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</si>
  <si>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</si>
  <si>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</si>
  <si>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</si>
  <si>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</si>
  <si>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</si>
  <si>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</si>
  <si>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</si>
  <si>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</si>
  <si>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</si>
  <si>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</si>
  <si>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</si>
  <si>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</si>
  <si>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</si>
  <si>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</si>
  <si>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</si>
  <si>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</si>
  <si>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</si>
  <si>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</si>
  <si>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</si>
  <si>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</si>
  <si>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</si>
  <si>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</si>
  <si>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</si>
  <si>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</si>
  <si>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</si>
  <si>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</si>
  <si>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</si>
  <si>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</si>
  <si>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</si>
  <si>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</si>
  <si>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</si>
  <si>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</si>
  <si>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</si>
  <si>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</si>
  <si>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</si>
  <si>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</si>
  <si>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</si>
  <si>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</si>
  <si>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</si>
  <si>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</si>
  <si>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</si>
  <si>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</si>
  <si>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</si>
  <si>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</si>
  <si>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</si>
  <si>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</si>
  <si>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</si>
  <si>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</si>
  <si>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</si>
  <si>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</si>
  <si>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</si>
  <si>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</si>
  <si>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</si>
  <si>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</si>
  <si>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</si>
  <si>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</si>
  <si>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</si>
  <si>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</si>
  <si>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</si>
  <si>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CULTURA</t>
  </si>
  <si>
    <t>BIBLIOTECA NACIONAL PEDRO HENRÍQUEZ UREÑA</t>
  </si>
  <si>
    <t xml:space="preserve"> Revisado por:      </t>
  </si>
  <si>
    <t>Aprobado por:</t>
  </si>
  <si>
    <t>Rafael Peralta Romero</t>
  </si>
  <si>
    <t>Director General</t>
  </si>
  <si>
    <t>Juana Heredia Martínez</t>
  </si>
  <si>
    <t xml:space="preserve">      Enc. Div. de Contabilidad      </t>
  </si>
  <si>
    <t xml:space="preserve">                                                                                                                                                                   Preparado por:                                                                                                                                                           </t>
  </si>
  <si>
    <t>Edwin Rafael Tejeda Ciprián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</si>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</sst>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0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2" fillId="2" borderId="2" xfId="1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3" fillId="0" borderId="0" xfId="0" applyNumberFormat="1" applyFont="1"/>
    <xf numFmtId="0" fontId="6" fillId="0" borderId="0" xfId="2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3" fontId="2" fillId="2" borderId="8" xfId="1" applyFont="1" applyFill="1" applyBorder="1" applyAlignment="1">
      <alignment horizontal="center" wrapText="1"/>
    </xf>
    <xf numFmtId="43" fontId="2" fillId="2" borderId="9" xfId="1" applyFont="1" applyFill="1" applyBorder="1" applyAlignment="1">
      <alignment horizontal="center" wrapText="1"/>
    </xf>
    <xf numFmtId="0" fontId="5" fillId="0" borderId="0" xfId="2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43" fontId="0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43" fontId="10" fillId="0" borderId="0" xfId="1" applyFont="1" applyAlignment="1"/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11" fillId="0" borderId="0" xfId="1" applyFont="1" applyAlignment="1">
      <alignment horizontal="center"/>
    </xf>
    <xf numFmtId="43" fontId="12" fillId="0" borderId="0" xfId="1" applyFont="1" applyAlignment="1">
      <alignment horizontal="center"/>
    </xf>
    <xf numFmtId="43" fontId="9" fillId="0" borderId="0" xfId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AFE88604-D7C2-4901-B8CF-600A83753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146503</xdr:colOff>
      <xdr:row>2</xdr:row>
      <xdr:rowOff>99333</xdr:rowOff>
    </xdr:from>
    <xdr:to>
      <xdr:col>0</xdr:col>
      <xdr:colOff>1270453</xdr:colOff>
      <xdr:row>6</xdr:row>
      <xdr:rowOff>58784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996AC-C92D-4D99-9B40-7FC1B8A7FF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03" y="484869"/>
          <a:ext cx="1123950" cy="10253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952500</xdr:colOff>
      <xdr:row>1</xdr:row>
      <xdr:rowOff>161926</xdr:rowOff>
    </xdr:from>
    <xdr:to>
      <xdr:col>15</xdr:col>
      <xdr:colOff>901743</xdr:colOff>
      <xdr:row>7</xdr:row>
      <xdr:rowOff>38302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85E73579-F07E-460B-B5AE-94B61CE14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5436" y="350211"/>
          <a:ext cx="990348" cy="1327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Q93"/>
  <sheetViews>
    <sheetView showGridLines="0" tabSelected="1" topLeftCell="A3" zoomScale="86" zoomScaleNormal="86" workbookViewId="0">
      <pane xSplit="1" ySplit="10" topLeftCell="D13" activePane="bottomRight" state="frozen"/>
      <selection activeCell="A3" sqref="A3"/>
      <selection pane="topRight" activeCell="B3" sqref="B3"/>
      <selection pane="bottomLeft" activeCell="A13" sqref="A13"/>
      <selection pane="bottomRight" activeCell="A3" sqref="A1:XFD1048576"/>
    </sheetView>
  </sheetViews>
  <sheetFormatPr baseColWidth="10" defaultColWidth="11.42578125" defaultRowHeight="15" x14ac:dyDescent="0.25"/>
  <cols>
    <col min="1" max="1" width="91.28515625" customWidth="1"/>
    <col min="2" max="2" width="22.7109375" bestFit="1" customWidth="1"/>
    <col min="3" max="3" width="17.85546875" customWidth="1"/>
    <col min="4" max="12" width="15.5703125" bestFit="1" customWidth="1"/>
    <col min="13" max="13" width="15.85546875" customWidth="1"/>
    <col min="14" max="15" width="15.5703125" bestFit="1" customWidth="1"/>
    <col min="16" max="16" width="16.7109375" bestFit="1" customWidth="1"/>
    <col min="257" max="257" width="91.28515625" customWidth="1"/>
    <col min="258" max="258" width="22.7109375" bestFit="1" customWidth="1"/>
    <col min="259" max="259" width="17.85546875" customWidth="1"/>
    <col min="260" max="268" width="15.5703125" bestFit="1" customWidth="1"/>
    <col min="269" max="269" width="15.85546875" customWidth="1"/>
    <col min="270" max="271" width="15.5703125" bestFit="1" customWidth="1"/>
    <col min="272" max="272" width="16.7109375" bestFit="1" customWidth="1"/>
    <col min="513" max="513" width="91.28515625" customWidth="1"/>
    <col min="514" max="514" width="22.7109375" bestFit="1" customWidth="1"/>
    <col min="515" max="515" width="17.85546875" customWidth="1"/>
    <col min="516" max="524" width="15.5703125" bestFit="1" customWidth="1"/>
    <col min="525" max="525" width="15.85546875" customWidth="1"/>
    <col min="526" max="527" width="15.5703125" bestFit="1" customWidth="1"/>
    <col min="528" max="528" width="16.7109375" bestFit="1" customWidth="1"/>
    <col min="769" max="769" width="91.28515625" customWidth="1"/>
    <col min="770" max="770" width="22.7109375" bestFit="1" customWidth="1"/>
    <col min="771" max="771" width="17.85546875" customWidth="1"/>
    <col min="772" max="780" width="15.5703125" bestFit="1" customWidth="1"/>
    <col min="781" max="781" width="15.85546875" customWidth="1"/>
    <col min="782" max="783" width="15.5703125" bestFit="1" customWidth="1"/>
    <col min="784" max="784" width="16.7109375" bestFit="1" customWidth="1"/>
    <col min="1025" max="1025" width="91.28515625" customWidth="1"/>
    <col min="1026" max="1026" width="22.7109375" bestFit="1" customWidth="1"/>
    <col min="1027" max="1027" width="17.85546875" customWidth="1"/>
    <col min="1028" max="1036" width="15.5703125" bestFit="1" customWidth="1"/>
    <col min="1037" max="1037" width="15.85546875" customWidth="1"/>
    <col min="1038" max="1039" width="15.5703125" bestFit="1" customWidth="1"/>
    <col min="1040" max="1040" width="16.7109375" bestFit="1" customWidth="1"/>
    <col min="1281" max="1281" width="91.28515625" customWidth="1"/>
    <col min="1282" max="1282" width="22.7109375" bestFit="1" customWidth="1"/>
    <col min="1283" max="1283" width="17.85546875" customWidth="1"/>
    <col min="1284" max="1292" width="15.5703125" bestFit="1" customWidth="1"/>
    <col min="1293" max="1293" width="15.85546875" customWidth="1"/>
    <col min="1294" max="1295" width="15.5703125" bestFit="1" customWidth="1"/>
    <col min="1296" max="1296" width="16.7109375" bestFit="1" customWidth="1"/>
    <col min="1537" max="1537" width="91.28515625" customWidth="1"/>
    <col min="1538" max="1538" width="22.7109375" bestFit="1" customWidth="1"/>
    <col min="1539" max="1539" width="17.85546875" customWidth="1"/>
    <col min="1540" max="1548" width="15.5703125" bestFit="1" customWidth="1"/>
    <col min="1549" max="1549" width="15.85546875" customWidth="1"/>
    <col min="1550" max="1551" width="15.5703125" bestFit="1" customWidth="1"/>
    <col min="1552" max="1552" width="16.7109375" bestFit="1" customWidth="1"/>
    <col min="1793" max="1793" width="91.28515625" customWidth="1"/>
    <col min="1794" max="1794" width="22.7109375" bestFit="1" customWidth="1"/>
    <col min="1795" max="1795" width="17.85546875" customWidth="1"/>
    <col min="1796" max="1804" width="15.5703125" bestFit="1" customWidth="1"/>
    <col min="1805" max="1805" width="15.85546875" customWidth="1"/>
    <col min="1806" max="1807" width="15.5703125" bestFit="1" customWidth="1"/>
    <col min="1808" max="1808" width="16.7109375" bestFit="1" customWidth="1"/>
    <col min="2049" max="2049" width="91.28515625" customWidth="1"/>
    <col min="2050" max="2050" width="22.7109375" bestFit="1" customWidth="1"/>
    <col min="2051" max="2051" width="17.85546875" customWidth="1"/>
    <col min="2052" max="2060" width="15.5703125" bestFit="1" customWidth="1"/>
    <col min="2061" max="2061" width="15.85546875" customWidth="1"/>
    <col min="2062" max="2063" width="15.5703125" bestFit="1" customWidth="1"/>
    <col min="2064" max="2064" width="16.7109375" bestFit="1" customWidth="1"/>
    <col min="2305" max="2305" width="91.28515625" customWidth="1"/>
    <col min="2306" max="2306" width="22.7109375" bestFit="1" customWidth="1"/>
    <col min="2307" max="2307" width="17.85546875" customWidth="1"/>
    <col min="2308" max="2316" width="15.5703125" bestFit="1" customWidth="1"/>
    <col min="2317" max="2317" width="15.85546875" customWidth="1"/>
    <col min="2318" max="2319" width="15.5703125" bestFit="1" customWidth="1"/>
    <col min="2320" max="2320" width="16.7109375" bestFit="1" customWidth="1"/>
    <col min="2561" max="2561" width="91.28515625" customWidth="1"/>
    <col min="2562" max="2562" width="22.7109375" bestFit="1" customWidth="1"/>
    <col min="2563" max="2563" width="17.85546875" customWidth="1"/>
    <col min="2564" max="2572" width="15.5703125" bestFit="1" customWidth="1"/>
    <col min="2573" max="2573" width="15.85546875" customWidth="1"/>
    <col min="2574" max="2575" width="15.5703125" bestFit="1" customWidth="1"/>
    <col min="2576" max="2576" width="16.7109375" bestFit="1" customWidth="1"/>
    <col min="2817" max="2817" width="91.28515625" customWidth="1"/>
    <col min="2818" max="2818" width="22.7109375" bestFit="1" customWidth="1"/>
    <col min="2819" max="2819" width="17.85546875" customWidth="1"/>
    <col min="2820" max="2828" width="15.5703125" bestFit="1" customWidth="1"/>
    <col min="2829" max="2829" width="15.85546875" customWidth="1"/>
    <col min="2830" max="2831" width="15.5703125" bestFit="1" customWidth="1"/>
    <col min="2832" max="2832" width="16.7109375" bestFit="1" customWidth="1"/>
    <col min="3073" max="3073" width="91.28515625" customWidth="1"/>
    <col min="3074" max="3074" width="22.7109375" bestFit="1" customWidth="1"/>
    <col min="3075" max="3075" width="17.85546875" customWidth="1"/>
    <col min="3076" max="3084" width="15.5703125" bestFit="1" customWidth="1"/>
    <col min="3085" max="3085" width="15.85546875" customWidth="1"/>
    <col min="3086" max="3087" width="15.5703125" bestFit="1" customWidth="1"/>
    <col min="3088" max="3088" width="16.7109375" bestFit="1" customWidth="1"/>
    <col min="3329" max="3329" width="91.28515625" customWidth="1"/>
    <col min="3330" max="3330" width="22.7109375" bestFit="1" customWidth="1"/>
    <col min="3331" max="3331" width="17.85546875" customWidth="1"/>
    <col min="3332" max="3340" width="15.5703125" bestFit="1" customWidth="1"/>
    <col min="3341" max="3341" width="15.85546875" customWidth="1"/>
    <col min="3342" max="3343" width="15.5703125" bestFit="1" customWidth="1"/>
    <col min="3344" max="3344" width="16.7109375" bestFit="1" customWidth="1"/>
    <col min="3585" max="3585" width="91.28515625" customWidth="1"/>
    <col min="3586" max="3586" width="22.7109375" bestFit="1" customWidth="1"/>
    <col min="3587" max="3587" width="17.85546875" customWidth="1"/>
    <col min="3588" max="3596" width="15.5703125" bestFit="1" customWidth="1"/>
    <col min="3597" max="3597" width="15.85546875" customWidth="1"/>
    <col min="3598" max="3599" width="15.5703125" bestFit="1" customWidth="1"/>
    <col min="3600" max="3600" width="16.7109375" bestFit="1" customWidth="1"/>
    <col min="3841" max="3841" width="91.28515625" customWidth="1"/>
    <col min="3842" max="3842" width="22.7109375" bestFit="1" customWidth="1"/>
    <col min="3843" max="3843" width="17.85546875" customWidth="1"/>
    <col min="3844" max="3852" width="15.5703125" bestFit="1" customWidth="1"/>
    <col min="3853" max="3853" width="15.85546875" customWidth="1"/>
    <col min="3854" max="3855" width="15.5703125" bestFit="1" customWidth="1"/>
    <col min="3856" max="3856" width="16.7109375" bestFit="1" customWidth="1"/>
    <col min="4097" max="4097" width="91.28515625" customWidth="1"/>
    <col min="4098" max="4098" width="22.7109375" bestFit="1" customWidth="1"/>
    <col min="4099" max="4099" width="17.85546875" customWidth="1"/>
    <col min="4100" max="4108" width="15.5703125" bestFit="1" customWidth="1"/>
    <col min="4109" max="4109" width="15.85546875" customWidth="1"/>
    <col min="4110" max="4111" width="15.5703125" bestFit="1" customWidth="1"/>
    <col min="4112" max="4112" width="16.7109375" bestFit="1" customWidth="1"/>
    <col min="4353" max="4353" width="91.28515625" customWidth="1"/>
    <col min="4354" max="4354" width="22.7109375" bestFit="1" customWidth="1"/>
    <col min="4355" max="4355" width="17.85546875" customWidth="1"/>
    <col min="4356" max="4364" width="15.5703125" bestFit="1" customWidth="1"/>
    <col min="4365" max="4365" width="15.85546875" customWidth="1"/>
    <col min="4366" max="4367" width="15.5703125" bestFit="1" customWidth="1"/>
    <col min="4368" max="4368" width="16.7109375" bestFit="1" customWidth="1"/>
    <col min="4609" max="4609" width="91.28515625" customWidth="1"/>
    <col min="4610" max="4610" width="22.7109375" bestFit="1" customWidth="1"/>
    <col min="4611" max="4611" width="17.85546875" customWidth="1"/>
    <col min="4612" max="4620" width="15.5703125" bestFit="1" customWidth="1"/>
    <col min="4621" max="4621" width="15.85546875" customWidth="1"/>
    <col min="4622" max="4623" width="15.5703125" bestFit="1" customWidth="1"/>
    <col min="4624" max="4624" width="16.7109375" bestFit="1" customWidth="1"/>
    <col min="4865" max="4865" width="91.28515625" customWidth="1"/>
    <col min="4866" max="4866" width="22.7109375" bestFit="1" customWidth="1"/>
    <col min="4867" max="4867" width="17.85546875" customWidth="1"/>
    <col min="4868" max="4876" width="15.5703125" bestFit="1" customWidth="1"/>
    <col min="4877" max="4877" width="15.85546875" customWidth="1"/>
    <col min="4878" max="4879" width="15.5703125" bestFit="1" customWidth="1"/>
    <col min="4880" max="4880" width="16.7109375" bestFit="1" customWidth="1"/>
    <col min="5121" max="5121" width="91.28515625" customWidth="1"/>
    <col min="5122" max="5122" width="22.7109375" bestFit="1" customWidth="1"/>
    <col min="5123" max="5123" width="17.85546875" customWidth="1"/>
    <col min="5124" max="5132" width="15.5703125" bestFit="1" customWidth="1"/>
    <col min="5133" max="5133" width="15.85546875" customWidth="1"/>
    <col min="5134" max="5135" width="15.5703125" bestFit="1" customWidth="1"/>
    <col min="5136" max="5136" width="16.7109375" bestFit="1" customWidth="1"/>
    <col min="5377" max="5377" width="91.28515625" customWidth="1"/>
    <col min="5378" max="5378" width="22.7109375" bestFit="1" customWidth="1"/>
    <col min="5379" max="5379" width="17.85546875" customWidth="1"/>
    <col min="5380" max="5388" width="15.5703125" bestFit="1" customWidth="1"/>
    <col min="5389" max="5389" width="15.85546875" customWidth="1"/>
    <col min="5390" max="5391" width="15.5703125" bestFit="1" customWidth="1"/>
    <col min="5392" max="5392" width="16.7109375" bestFit="1" customWidth="1"/>
    <col min="5633" max="5633" width="91.28515625" customWidth="1"/>
    <col min="5634" max="5634" width="22.7109375" bestFit="1" customWidth="1"/>
    <col min="5635" max="5635" width="17.85546875" customWidth="1"/>
    <col min="5636" max="5644" width="15.5703125" bestFit="1" customWidth="1"/>
    <col min="5645" max="5645" width="15.85546875" customWidth="1"/>
    <col min="5646" max="5647" width="15.5703125" bestFit="1" customWidth="1"/>
    <col min="5648" max="5648" width="16.7109375" bestFit="1" customWidth="1"/>
    <col min="5889" max="5889" width="91.28515625" customWidth="1"/>
    <col min="5890" max="5890" width="22.7109375" bestFit="1" customWidth="1"/>
    <col min="5891" max="5891" width="17.85546875" customWidth="1"/>
    <col min="5892" max="5900" width="15.5703125" bestFit="1" customWidth="1"/>
    <col min="5901" max="5901" width="15.85546875" customWidth="1"/>
    <col min="5902" max="5903" width="15.5703125" bestFit="1" customWidth="1"/>
    <col min="5904" max="5904" width="16.7109375" bestFit="1" customWidth="1"/>
    <col min="6145" max="6145" width="91.28515625" customWidth="1"/>
    <col min="6146" max="6146" width="22.7109375" bestFit="1" customWidth="1"/>
    <col min="6147" max="6147" width="17.85546875" customWidth="1"/>
    <col min="6148" max="6156" width="15.5703125" bestFit="1" customWidth="1"/>
    <col min="6157" max="6157" width="15.85546875" customWidth="1"/>
    <col min="6158" max="6159" width="15.5703125" bestFit="1" customWidth="1"/>
    <col min="6160" max="6160" width="16.7109375" bestFit="1" customWidth="1"/>
    <col min="6401" max="6401" width="91.28515625" customWidth="1"/>
    <col min="6402" max="6402" width="22.7109375" bestFit="1" customWidth="1"/>
    <col min="6403" max="6403" width="17.85546875" customWidth="1"/>
    <col min="6404" max="6412" width="15.5703125" bestFit="1" customWidth="1"/>
    <col min="6413" max="6413" width="15.85546875" customWidth="1"/>
    <col min="6414" max="6415" width="15.5703125" bestFit="1" customWidth="1"/>
    <col min="6416" max="6416" width="16.7109375" bestFit="1" customWidth="1"/>
    <col min="6657" max="6657" width="91.28515625" customWidth="1"/>
    <col min="6658" max="6658" width="22.7109375" bestFit="1" customWidth="1"/>
    <col min="6659" max="6659" width="17.85546875" customWidth="1"/>
    <col min="6660" max="6668" width="15.5703125" bestFit="1" customWidth="1"/>
    <col min="6669" max="6669" width="15.85546875" customWidth="1"/>
    <col min="6670" max="6671" width="15.5703125" bestFit="1" customWidth="1"/>
    <col min="6672" max="6672" width="16.7109375" bestFit="1" customWidth="1"/>
    <col min="6913" max="6913" width="91.28515625" customWidth="1"/>
    <col min="6914" max="6914" width="22.7109375" bestFit="1" customWidth="1"/>
    <col min="6915" max="6915" width="17.85546875" customWidth="1"/>
    <col min="6916" max="6924" width="15.5703125" bestFit="1" customWidth="1"/>
    <col min="6925" max="6925" width="15.85546875" customWidth="1"/>
    <col min="6926" max="6927" width="15.5703125" bestFit="1" customWidth="1"/>
    <col min="6928" max="6928" width="16.7109375" bestFit="1" customWidth="1"/>
    <col min="7169" max="7169" width="91.28515625" customWidth="1"/>
    <col min="7170" max="7170" width="22.7109375" bestFit="1" customWidth="1"/>
    <col min="7171" max="7171" width="17.85546875" customWidth="1"/>
    <col min="7172" max="7180" width="15.5703125" bestFit="1" customWidth="1"/>
    <col min="7181" max="7181" width="15.85546875" customWidth="1"/>
    <col min="7182" max="7183" width="15.5703125" bestFit="1" customWidth="1"/>
    <col min="7184" max="7184" width="16.7109375" bestFit="1" customWidth="1"/>
    <col min="7425" max="7425" width="91.28515625" customWidth="1"/>
    <col min="7426" max="7426" width="22.7109375" bestFit="1" customWidth="1"/>
    <col min="7427" max="7427" width="17.85546875" customWidth="1"/>
    <col min="7428" max="7436" width="15.5703125" bestFit="1" customWidth="1"/>
    <col min="7437" max="7437" width="15.85546875" customWidth="1"/>
    <col min="7438" max="7439" width="15.5703125" bestFit="1" customWidth="1"/>
    <col min="7440" max="7440" width="16.7109375" bestFit="1" customWidth="1"/>
    <col min="7681" max="7681" width="91.28515625" customWidth="1"/>
    <col min="7682" max="7682" width="22.7109375" bestFit="1" customWidth="1"/>
    <col min="7683" max="7683" width="17.85546875" customWidth="1"/>
    <col min="7684" max="7692" width="15.5703125" bestFit="1" customWidth="1"/>
    <col min="7693" max="7693" width="15.85546875" customWidth="1"/>
    <col min="7694" max="7695" width="15.5703125" bestFit="1" customWidth="1"/>
    <col min="7696" max="7696" width="16.7109375" bestFit="1" customWidth="1"/>
    <col min="7937" max="7937" width="91.28515625" customWidth="1"/>
    <col min="7938" max="7938" width="22.7109375" bestFit="1" customWidth="1"/>
    <col min="7939" max="7939" width="17.85546875" customWidth="1"/>
    <col min="7940" max="7948" width="15.5703125" bestFit="1" customWidth="1"/>
    <col min="7949" max="7949" width="15.85546875" customWidth="1"/>
    <col min="7950" max="7951" width="15.5703125" bestFit="1" customWidth="1"/>
    <col min="7952" max="7952" width="16.7109375" bestFit="1" customWidth="1"/>
    <col min="8193" max="8193" width="91.28515625" customWidth="1"/>
    <col min="8194" max="8194" width="22.7109375" bestFit="1" customWidth="1"/>
    <col min="8195" max="8195" width="17.85546875" customWidth="1"/>
    <col min="8196" max="8204" width="15.5703125" bestFit="1" customWidth="1"/>
    <col min="8205" max="8205" width="15.85546875" customWidth="1"/>
    <col min="8206" max="8207" width="15.5703125" bestFit="1" customWidth="1"/>
    <col min="8208" max="8208" width="16.7109375" bestFit="1" customWidth="1"/>
    <col min="8449" max="8449" width="91.28515625" customWidth="1"/>
    <col min="8450" max="8450" width="22.7109375" bestFit="1" customWidth="1"/>
    <col min="8451" max="8451" width="17.85546875" customWidth="1"/>
    <col min="8452" max="8460" width="15.5703125" bestFit="1" customWidth="1"/>
    <col min="8461" max="8461" width="15.85546875" customWidth="1"/>
    <col min="8462" max="8463" width="15.5703125" bestFit="1" customWidth="1"/>
    <col min="8464" max="8464" width="16.7109375" bestFit="1" customWidth="1"/>
    <col min="8705" max="8705" width="91.28515625" customWidth="1"/>
    <col min="8706" max="8706" width="22.7109375" bestFit="1" customWidth="1"/>
    <col min="8707" max="8707" width="17.85546875" customWidth="1"/>
    <col min="8708" max="8716" width="15.5703125" bestFit="1" customWidth="1"/>
    <col min="8717" max="8717" width="15.85546875" customWidth="1"/>
    <col min="8718" max="8719" width="15.5703125" bestFit="1" customWidth="1"/>
    <col min="8720" max="8720" width="16.7109375" bestFit="1" customWidth="1"/>
    <col min="8961" max="8961" width="91.28515625" customWidth="1"/>
    <col min="8962" max="8962" width="22.7109375" bestFit="1" customWidth="1"/>
    <col min="8963" max="8963" width="17.85546875" customWidth="1"/>
    <col min="8964" max="8972" width="15.5703125" bestFit="1" customWidth="1"/>
    <col min="8973" max="8973" width="15.85546875" customWidth="1"/>
    <col min="8974" max="8975" width="15.5703125" bestFit="1" customWidth="1"/>
    <col min="8976" max="8976" width="16.7109375" bestFit="1" customWidth="1"/>
    <col min="9217" max="9217" width="91.28515625" customWidth="1"/>
    <col min="9218" max="9218" width="22.7109375" bestFit="1" customWidth="1"/>
    <col min="9219" max="9219" width="17.85546875" customWidth="1"/>
    <col min="9220" max="9228" width="15.5703125" bestFit="1" customWidth="1"/>
    <col min="9229" max="9229" width="15.85546875" customWidth="1"/>
    <col min="9230" max="9231" width="15.5703125" bestFit="1" customWidth="1"/>
    <col min="9232" max="9232" width="16.7109375" bestFit="1" customWidth="1"/>
    <col min="9473" max="9473" width="91.28515625" customWidth="1"/>
    <col min="9474" max="9474" width="22.7109375" bestFit="1" customWidth="1"/>
    <col min="9475" max="9475" width="17.85546875" customWidth="1"/>
    <col min="9476" max="9484" width="15.5703125" bestFit="1" customWidth="1"/>
    <col min="9485" max="9485" width="15.85546875" customWidth="1"/>
    <col min="9486" max="9487" width="15.5703125" bestFit="1" customWidth="1"/>
    <col min="9488" max="9488" width="16.7109375" bestFit="1" customWidth="1"/>
    <col min="9729" max="9729" width="91.28515625" customWidth="1"/>
    <col min="9730" max="9730" width="22.7109375" bestFit="1" customWidth="1"/>
    <col min="9731" max="9731" width="17.85546875" customWidth="1"/>
    <col min="9732" max="9740" width="15.5703125" bestFit="1" customWidth="1"/>
    <col min="9741" max="9741" width="15.85546875" customWidth="1"/>
    <col min="9742" max="9743" width="15.5703125" bestFit="1" customWidth="1"/>
    <col min="9744" max="9744" width="16.7109375" bestFit="1" customWidth="1"/>
    <col min="9985" max="9985" width="91.28515625" customWidth="1"/>
    <col min="9986" max="9986" width="22.7109375" bestFit="1" customWidth="1"/>
    <col min="9987" max="9987" width="17.85546875" customWidth="1"/>
    <col min="9988" max="9996" width="15.5703125" bestFit="1" customWidth="1"/>
    <col min="9997" max="9997" width="15.85546875" customWidth="1"/>
    <col min="9998" max="9999" width="15.5703125" bestFit="1" customWidth="1"/>
    <col min="10000" max="10000" width="16.7109375" bestFit="1" customWidth="1"/>
    <col min="10241" max="10241" width="91.28515625" customWidth="1"/>
    <col min="10242" max="10242" width="22.7109375" bestFit="1" customWidth="1"/>
    <col min="10243" max="10243" width="17.85546875" customWidth="1"/>
    <col min="10244" max="10252" width="15.5703125" bestFit="1" customWidth="1"/>
    <col min="10253" max="10253" width="15.85546875" customWidth="1"/>
    <col min="10254" max="10255" width="15.5703125" bestFit="1" customWidth="1"/>
    <col min="10256" max="10256" width="16.7109375" bestFit="1" customWidth="1"/>
    <col min="10497" max="10497" width="91.28515625" customWidth="1"/>
    <col min="10498" max="10498" width="22.7109375" bestFit="1" customWidth="1"/>
    <col min="10499" max="10499" width="17.85546875" customWidth="1"/>
    <col min="10500" max="10508" width="15.5703125" bestFit="1" customWidth="1"/>
    <col min="10509" max="10509" width="15.85546875" customWidth="1"/>
    <col min="10510" max="10511" width="15.5703125" bestFit="1" customWidth="1"/>
    <col min="10512" max="10512" width="16.7109375" bestFit="1" customWidth="1"/>
    <col min="10753" max="10753" width="91.28515625" customWidth="1"/>
    <col min="10754" max="10754" width="22.7109375" bestFit="1" customWidth="1"/>
    <col min="10755" max="10755" width="17.85546875" customWidth="1"/>
    <col min="10756" max="10764" width="15.5703125" bestFit="1" customWidth="1"/>
    <col min="10765" max="10765" width="15.85546875" customWidth="1"/>
    <col min="10766" max="10767" width="15.5703125" bestFit="1" customWidth="1"/>
    <col min="10768" max="10768" width="16.7109375" bestFit="1" customWidth="1"/>
    <col min="11009" max="11009" width="91.28515625" customWidth="1"/>
    <col min="11010" max="11010" width="22.7109375" bestFit="1" customWidth="1"/>
    <col min="11011" max="11011" width="17.85546875" customWidth="1"/>
    <col min="11012" max="11020" width="15.5703125" bestFit="1" customWidth="1"/>
    <col min="11021" max="11021" width="15.85546875" customWidth="1"/>
    <col min="11022" max="11023" width="15.5703125" bestFit="1" customWidth="1"/>
    <col min="11024" max="11024" width="16.7109375" bestFit="1" customWidth="1"/>
    <col min="11265" max="11265" width="91.28515625" customWidth="1"/>
    <col min="11266" max="11266" width="22.7109375" bestFit="1" customWidth="1"/>
    <col min="11267" max="11267" width="17.85546875" customWidth="1"/>
    <col min="11268" max="11276" width="15.5703125" bestFit="1" customWidth="1"/>
    <col min="11277" max="11277" width="15.85546875" customWidth="1"/>
    <col min="11278" max="11279" width="15.5703125" bestFit="1" customWidth="1"/>
    <col min="11280" max="11280" width="16.7109375" bestFit="1" customWidth="1"/>
    <col min="11521" max="11521" width="91.28515625" customWidth="1"/>
    <col min="11522" max="11522" width="22.7109375" bestFit="1" customWidth="1"/>
    <col min="11523" max="11523" width="17.85546875" customWidth="1"/>
    <col min="11524" max="11532" width="15.5703125" bestFit="1" customWidth="1"/>
    <col min="11533" max="11533" width="15.85546875" customWidth="1"/>
    <col min="11534" max="11535" width="15.5703125" bestFit="1" customWidth="1"/>
    <col min="11536" max="11536" width="16.7109375" bestFit="1" customWidth="1"/>
    <col min="11777" max="11777" width="91.28515625" customWidth="1"/>
    <col min="11778" max="11778" width="22.7109375" bestFit="1" customWidth="1"/>
    <col min="11779" max="11779" width="17.85546875" customWidth="1"/>
    <col min="11780" max="11788" width="15.5703125" bestFit="1" customWidth="1"/>
    <col min="11789" max="11789" width="15.85546875" customWidth="1"/>
    <col min="11790" max="11791" width="15.5703125" bestFit="1" customWidth="1"/>
    <col min="11792" max="11792" width="16.7109375" bestFit="1" customWidth="1"/>
    <col min="12033" max="12033" width="91.28515625" customWidth="1"/>
    <col min="12034" max="12034" width="22.7109375" bestFit="1" customWidth="1"/>
    <col min="12035" max="12035" width="17.85546875" customWidth="1"/>
    <col min="12036" max="12044" width="15.5703125" bestFit="1" customWidth="1"/>
    <col min="12045" max="12045" width="15.85546875" customWidth="1"/>
    <col min="12046" max="12047" width="15.5703125" bestFit="1" customWidth="1"/>
    <col min="12048" max="12048" width="16.7109375" bestFit="1" customWidth="1"/>
    <col min="12289" max="12289" width="91.28515625" customWidth="1"/>
    <col min="12290" max="12290" width="22.7109375" bestFit="1" customWidth="1"/>
    <col min="12291" max="12291" width="17.85546875" customWidth="1"/>
    <col min="12292" max="12300" width="15.5703125" bestFit="1" customWidth="1"/>
    <col min="12301" max="12301" width="15.85546875" customWidth="1"/>
    <col min="12302" max="12303" width="15.5703125" bestFit="1" customWidth="1"/>
    <col min="12304" max="12304" width="16.7109375" bestFit="1" customWidth="1"/>
    <col min="12545" max="12545" width="91.28515625" customWidth="1"/>
    <col min="12546" max="12546" width="22.7109375" bestFit="1" customWidth="1"/>
    <col min="12547" max="12547" width="17.85546875" customWidth="1"/>
    <col min="12548" max="12556" width="15.5703125" bestFit="1" customWidth="1"/>
    <col min="12557" max="12557" width="15.85546875" customWidth="1"/>
    <col min="12558" max="12559" width="15.5703125" bestFit="1" customWidth="1"/>
    <col min="12560" max="12560" width="16.7109375" bestFit="1" customWidth="1"/>
    <col min="12801" max="12801" width="91.28515625" customWidth="1"/>
    <col min="12802" max="12802" width="22.7109375" bestFit="1" customWidth="1"/>
    <col min="12803" max="12803" width="17.85546875" customWidth="1"/>
    <col min="12804" max="12812" width="15.5703125" bestFit="1" customWidth="1"/>
    <col min="12813" max="12813" width="15.85546875" customWidth="1"/>
    <col min="12814" max="12815" width="15.5703125" bestFit="1" customWidth="1"/>
    <col min="12816" max="12816" width="16.7109375" bestFit="1" customWidth="1"/>
    <col min="13057" max="13057" width="91.28515625" customWidth="1"/>
    <col min="13058" max="13058" width="22.7109375" bestFit="1" customWidth="1"/>
    <col min="13059" max="13059" width="17.85546875" customWidth="1"/>
    <col min="13060" max="13068" width="15.5703125" bestFit="1" customWidth="1"/>
    <col min="13069" max="13069" width="15.85546875" customWidth="1"/>
    <col min="13070" max="13071" width="15.5703125" bestFit="1" customWidth="1"/>
    <col min="13072" max="13072" width="16.7109375" bestFit="1" customWidth="1"/>
    <col min="13313" max="13313" width="91.28515625" customWidth="1"/>
    <col min="13314" max="13314" width="22.7109375" bestFit="1" customWidth="1"/>
    <col min="13315" max="13315" width="17.85546875" customWidth="1"/>
    <col min="13316" max="13324" width="15.5703125" bestFit="1" customWidth="1"/>
    <col min="13325" max="13325" width="15.85546875" customWidth="1"/>
    <col min="13326" max="13327" width="15.5703125" bestFit="1" customWidth="1"/>
    <col min="13328" max="13328" width="16.7109375" bestFit="1" customWidth="1"/>
    <col min="13569" max="13569" width="91.28515625" customWidth="1"/>
    <col min="13570" max="13570" width="22.7109375" bestFit="1" customWidth="1"/>
    <col min="13571" max="13571" width="17.85546875" customWidth="1"/>
    <col min="13572" max="13580" width="15.5703125" bestFit="1" customWidth="1"/>
    <col min="13581" max="13581" width="15.85546875" customWidth="1"/>
    <col min="13582" max="13583" width="15.5703125" bestFit="1" customWidth="1"/>
    <col min="13584" max="13584" width="16.7109375" bestFit="1" customWidth="1"/>
    <col min="13825" max="13825" width="91.28515625" customWidth="1"/>
    <col min="13826" max="13826" width="22.7109375" bestFit="1" customWidth="1"/>
    <col min="13827" max="13827" width="17.85546875" customWidth="1"/>
    <col min="13828" max="13836" width="15.5703125" bestFit="1" customWidth="1"/>
    <col min="13837" max="13837" width="15.85546875" customWidth="1"/>
    <col min="13838" max="13839" width="15.5703125" bestFit="1" customWidth="1"/>
    <col min="13840" max="13840" width="16.7109375" bestFit="1" customWidth="1"/>
    <col min="14081" max="14081" width="91.28515625" customWidth="1"/>
    <col min="14082" max="14082" width="22.7109375" bestFit="1" customWidth="1"/>
    <col min="14083" max="14083" width="17.85546875" customWidth="1"/>
    <col min="14084" max="14092" width="15.5703125" bestFit="1" customWidth="1"/>
    <col min="14093" max="14093" width="15.85546875" customWidth="1"/>
    <col min="14094" max="14095" width="15.5703125" bestFit="1" customWidth="1"/>
    <col min="14096" max="14096" width="16.7109375" bestFit="1" customWidth="1"/>
    <col min="14337" max="14337" width="91.28515625" customWidth="1"/>
    <col min="14338" max="14338" width="22.7109375" bestFit="1" customWidth="1"/>
    <col min="14339" max="14339" width="17.85546875" customWidth="1"/>
    <col min="14340" max="14348" width="15.5703125" bestFit="1" customWidth="1"/>
    <col min="14349" max="14349" width="15.85546875" customWidth="1"/>
    <col min="14350" max="14351" width="15.5703125" bestFit="1" customWidth="1"/>
    <col min="14352" max="14352" width="16.7109375" bestFit="1" customWidth="1"/>
    <col min="14593" max="14593" width="91.28515625" customWidth="1"/>
    <col min="14594" max="14594" width="22.7109375" bestFit="1" customWidth="1"/>
    <col min="14595" max="14595" width="17.85546875" customWidth="1"/>
    <col min="14596" max="14604" width="15.5703125" bestFit="1" customWidth="1"/>
    <col min="14605" max="14605" width="15.85546875" customWidth="1"/>
    <col min="14606" max="14607" width="15.5703125" bestFit="1" customWidth="1"/>
    <col min="14608" max="14608" width="16.7109375" bestFit="1" customWidth="1"/>
    <col min="14849" max="14849" width="91.28515625" customWidth="1"/>
    <col min="14850" max="14850" width="22.7109375" bestFit="1" customWidth="1"/>
    <col min="14851" max="14851" width="17.85546875" customWidth="1"/>
    <col min="14852" max="14860" width="15.5703125" bestFit="1" customWidth="1"/>
    <col min="14861" max="14861" width="15.85546875" customWidth="1"/>
    <col min="14862" max="14863" width="15.5703125" bestFit="1" customWidth="1"/>
    <col min="14864" max="14864" width="16.7109375" bestFit="1" customWidth="1"/>
    <col min="15105" max="15105" width="91.28515625" customWidth="1"/>
    <col min="15106" max="15106" width="22.7109375" bestFit="1" customWidth="1"/>
    <col min="15107" max="15107" width="17.85546875" customWidth="1"/>
    <col min="15108" max="15116" width="15.5703125" bestFit="1" customWidth="1"/>
    <col min="15117" max="15117" width="15.85546875" customWidth="1"/>
    <col min="15118" max="15119" width="15.5703125" bestFit="1" customWidth="1"/>
    <col min="15120" max="15120" width="16.7109375" bestFit="1" customWidth="1"/>
    <col min="15361" max="15361" width="91.28515625" customWidth="1"/>
    <col min="15362" max="15362" width="22.7109375" bestFit="1" customWidth="1"/>
    <col min="15363" max="15363" width="17.85546875" customWidth="1"/>
    <col min="15364" max="15372" width="15.5703125" bestFit="1" customWidth="1"/>
    <col min="15373" max="15373" width="15.85546875" customWidth="1"/>
    <col min="15374" max="15375" width="15.5703125" bestFit="1" customWidth="1"/>
    <col min="15376" max="15376" width="16.7109375" bestFit="1" customWidth="1"/>
    <col min="15617" max="15617" width="91.28515625" customWidth="1"/>
    <col min="15618" max="15618" width="22.7109375" bestFit="1" customWidth="1"/>
    <col min="15619" max="15619" width="17.85546875" customWidth="1"/>
    <col min="15620" max="15628" width="15.5703125" bestFit="1" customWidth="1"/>
    <col min="15629" max="15629" width="15.85546875" customWidth="1"/>
    <col min="15630" max="15631" width="15.5703125" bestFit="1" customWidth="1"/>
    <col min="15632" max="15632" width="16.7109375" bestFit="1" customWidth="1"/>
    <col min="15873" max="15873" width="91.28515625" customWidth="1"/>
    <col min="15874" max="15874" width="22.7109375" bestFit="1" customWidth="1"/>
    <col min="15875" max="15875" width="17.85546875" customWidth="1"/>
    <col min="15876" max="15884" width="15.5703125" bestFit="1" customWidth="1"/>
    <col min="15885" max="15885" width="15.85546875" customWidth="1"/>
    <col min="15886" max="15887" width="15.5703125" bestFit="1" customWidth="1"/>
    <col min="15888" max="15888" width="16.7109375" bestFit="1" customWidth="1"/>
    <col min="16129" max="16129" width="91.28515625" customWidth="1"/>
    <col min="16130" max="16130" width="22.7109375" bestFit="1" customWidth="1"/>
    <col min="16131" max="16131" width="17.85546875" customWidth="1"/>
    <col min="16132" max="16140" width="15.5703125" bestFit="1" customWidth="1"/>
    <col min="16141" max="16141" width="15.85546875" customWidth="1"/>
    <col min="16142" max="16143" width="15.5703125" bestFit="1" customWidth="1"/>
    <col min="16144" max="16144" width="16.7109375" bestFit="1" customWidth="1"/>
  </cols>
  <sheetData>
    <row r="3" spans="1:17" ht="28.5" customHeight="1" x14ac:dyDescent="0.25">
      <c r="A3" s="21" t="s">
        <v>94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7" ht="21" customHeight="1" x14ac:dyDescent="0.25">
      <c r="A4" s="21" t="s">
        <v>95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7" ht="18" x14ac:dyDescent="0.25">
      <c r="A5" s="26">
        <v>2025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7" ht="15.75" customHeight="1" x14ac:dyDescent="0.25">
      <c r="A6" s="27" t="s">
        <v>91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15.75" customHeight="1" x14ac:dyDescent="0.25">
      <c r="A7" s="28" t="s">
        <v>76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9" spans="1:17" ht="25.5" customHeight="1" x14ac:dyDescent="0.25">
      <c r="A9" s="22" t="s">
        <v>66</v>
      </c>
      <c r="B9" s="24" t="s">
        <v>93</v>
      </c>
      <c r="C9" s="24" t="s">
        <v>92</v>
      </c>
      <c r="D9" s="32" t="s">
        <v>90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4"/>
    </row>
    <row r="10" spans="1:17" s="15" customFormat="1" ht="34.5" customHeight="1" x14ac:dyDescent="0.25">
      <c r="A10" s="23"/>
      <c r="B10" s="25"/>
      <c r="C10" s="25"/>
      <c r="D10" s="13" t="s">
        <v>78</v>
      </c>
      <c r="E10" s="13" t="s">
        <v>79</v>
      </c>
      <c r="F10" s="13" t="s">
        <v>80</v>
      </c>
      <c r="G10" s="13" t="s">
        <v>81</v>
      </c>
      <c r="H10" s="14" t="s">
        <v>82</v>
      </c>
      <c r="I10" s="13" t="s">
        <v>83</v>
      </c>
      <c r="J10" s="14" t="s">
        <v>84</v>
      </c>
      <c r="K10" s="13" t="s">
        <v>85</v>
      </c>
      <c r="L10" s="13" t="s">
        <v>86</v>
      </c>
      <c r="M10" s="13" t="s">
        <v>87</v>
      </c>
      <c r="N10" s="13" t="s">
        <v>88</v>
      </c>
      <c r="O10" s="14" t="s">
        <v>89</v>
      </c>
      <c r="P10" s="13" t="s">
        <v>77</v>
      </c>
    </row>
    <row r="11" spans="1:17" x14ac:dyDescent="0.25">
      <c r="A11" s="1" t="s">
        <v>0</v>
      </c>
      <c r="B11" s="7">
        <f>+B12+B18+B28+B38+B47+B54+B64+B69+B72</f>
        <v>216323501</v>
      </c>
      <c r="C11" s="7">
        <f>+C12+C18+C28+C38+C47+C54+C64+C69+C72</f>
        <v>0</v>
      </c>
      <c r="D11" s="7">
        <f>+D12+D18+D28+D38+D47+D54+D64+D69+D72+D76+D80+D83</f>
        <v>10242035.790000001</v>
      </c>
      <c r="E11" s="7">
        <f t="shared" ref="E11:L11" si="0">+E12+E18+E28+E38+E47+E54+E64+E69+E72+E76+E80+E83</f>
        <v>9738180.2599999998</v>
      </c>
      <c r="F11" s="7">
        <f t="shared" si="0"/>
        <v>11021863.48</v>
      </c>
      <c r="G11" s="7">
        <f t="shared" si="0"/>
        <v>20922261.159999996</v>
      </c>
      <c r="H11" s="7">
        <f>+H12+H18+H28+H38+H47+H54+H64+H69+H72+H76+H80+H83</f>
        <v>15402333.220000001</v>
      </c>
      <c r="I11" s="7">
        <f>+I12+I18+I28+I38+I47+I54+I64+I69+I72+I76+I80+I83</f>
        <v>13845349.659999998</v>
      </c>
      <c r="J11" s="7">
        <f t="shared" si="0"/>
        <v>13503772.25</v>
      </c>
      <c r="K11" s="7">
        <f t="shared" si="0"/>
        <v>12113729.98</v>
      </c>
      <c r="L11" s="7">
        <f t="shared" si="0"/>
        <v>0</v>
      </c>
      <c r="M11" s="7">
        <f>+M12+M18+M28+M38+M47+M54+M64+M69+M72+M76+M80+M83</f>
        <v>0</v>
      </c>
      <c r="N11" s="7">
        <f>+N12+N18+N28+N38+N47+N54+N64+N69+N72+N76+N80+N83</f>
        <v>0</v>
      </c>
      <c r="O11" s="7">
        <f>+O12+O18+O28+O38+O47+O54+O64+O69+O72+O76+O80+O83</f>
        <v>0</v>
      </c>
      <c r="P11" s="7">
        <f>+P12+P18+P28+P38+P47+P54+P64+P69+P72+P76+P80+P83</f>
        <v>106789525.8</v>
      </c>
      <c r="Q11" s="16"/>
    </row>
    <row r="12" spans="1:17" x14ac:dyDescent="0.25">
      <c r="A12" s="3" t="s">
        <v>1</v>
      </c>
      <c r="B12" s="8">
        <f>SUM(B13:B17)</f>
        <v>138121530</v>
      </c>
      <c r="C12" s="8">
        <f>SUM(C13:C17)</f>
        <v>0</v>
      </c>
      <c r="D12" s="8">
        <f>SUM(D13:D17)</f>
        <v>8339221.8900000006</v>
      </c>
      <c r="E12" s="8">
        <f t="shared" ref="E12:P12" si="1">SUM(E13:E17)</f>
        <v>8296719.0899999999</v>
      </c>
      <c r="F12" s="8">
        <f t="shared" si="1"/>
        <v>8343316.4500000002</v>
      </c>
      <c r="G12" s="8">
        <f t="shared" si="1"/>
        <v>14758462.309999999</v>
      </c>
      <c r="H12" s="8">
        <f t="shared" si="1"/>
        <v>9505172.3800000008</v>
      </c>
      <c r="I12" s="8">
        <f t="shared" si="1"/>
        <v>8103537.54</v>
      </c>
      <c r="J12" s="8">
        <f t="shared" si="1"/>
        <v>8142662.0600000005</v>
      </c>
      <c r="K12" s="8">
        <f t="shared" si="1"/>
        <v>8679340.5800000001</v>
      </c>
      <c r="L12" s="8">
        <f t="shared" si="1"/>
        <v>0</v>
      </c>
      <c r="M12" s="8">
        <f t="shared" si="1"/>
        <v>0</v>
      </c>
      <c r="N12" s="8">
        <f t="shared" si="1"/>
        <v>0</v>
      </c>
      <c r="O12" s="8">
        <f t="shared" si="1"/>
        <v>0</v>
      </c>
      <c r="P12" s="8">
        <f t="shared" si="1"/>
        <v>74168432.299999997</v>
      </c>
    </row>
    <row r="13" spans="1:17" x14ac:dyDescent="0.25">
      <c r="A13" s="4" t="s">
        <v>2</v>
      </c>
      <c r="B13" s="6">
        <v>98168737</v>
      </c>
      <c r="C13" s="6"/>
      <c r="D13" s="6">
        <v>7025417.04</v>
      </c>
      <c r="E13" s="6">
        <v>6988567.04</v>
      </c>
      <c r="F13" s="6">
        <v>7028967.04</v>
      </c>
      <c r="G13" s="6">
        <v>6895267.04</v>
      </c>
      <c r="H13" s="6">
        <v>6995475.21</v>
      </c>
      <c r="I13" s="6">
        <v>6829367.04</v>
      </c>
      <c r="J13" s="6">
        <v>6852017.04</v>
      </c>
      <c r="K13" s="6">
        <v>7368093.4400000004</v>
      </c>
      <c r="L13" s="6"/>
      <c r="M13" s="6"/>
      <c r="N13" s="6"/>
      <c r="O13" s="6"/>
      <c r="P13" s="6">
        <f>SUM(D13:O13)</f>
        <v>55983170.889999993</v>
      </c>
    </row>
    <row r="14" spans="1:17" x14ac:dyDescent="0.25">
      <c r="A14" s="4" t="s">
        <v>3</v>
      </c>
      <c r="B14" s="6">
        <v>25380462</v>
      </c>
      <c r="C14" s="6"/>
      <c r="D14" s="6">
        <v>243843.83</v>
      </c>
      <c r="E14" s="6">
        <v>243843.83</v>
      </c>
      <c r="F14" s="6">
        <v>243843.83</v>
      </c>
      <c r="G14" s="6">
        <v>6810027.5</v>
      </c>
      <c r="H14" s="6">
        <v>1456023.18</v>
      </c>
      <c r="I14" s="6">
        <v>230843.83</v>
      </c>
      <c r="J14" s="6">
        <v>243843.83</v>
      </c>
      <c r="K14" s="6">
        <v>243843.83</v>
      </c>
      <c r="L14" s="6"/>
      <c r="M14" s="6"/>
      <c r="N14" s="6"/>
      <c r="O14" s="6"/>
      <c r="P14" s="6">
        <f t="shared" ref="P14:P75" si="2">SUM(D14:O14)</f>
        <v>9716113.6600000001</v>
      </c>
    </row>
    <row r="15" spans="1:17" x14ac:dyDescent="0.25">
      <c r="A15" s="4" t="s">
        <v>4</v>
      </c>
      <c r="B15" s="6">
        <v>0</v>
      </c>
      <c r="C15" s="6"/>
      <c r="D15" s="6"/>
      <c r="E15" s="6"/>
      <c r="F15" s="6"/>
      <c r="G15" s="6"/>
      <c r="H15" s="6"/>
      <c r="I15" s="6"/>
      <c r="J15" s="6"/>
      <c r="K15" s="6"/>
      <c r="P15" s="6">
        <f t="shared" si="2"/>
        <v>0</v>
      </c>
    </row>
    <row r="16" spans="1:17" x14ac:dyDescent="0.25">
      <c r="A16" s="4" t="s">
        <v>5</v>
      </c>
      <c r="B16" s="6">
        <v>1041000</v>
      </c>
      <c r="C16" s="6"/>
      <c r="D16" s="6"/>
      <c r="E16" s="6"/>
      <c r="F16" s="6"/>
      <c r="G16" s="6"/>
      <c r="H16" s="6"/>
      <c r="I16" s="6"/>
      <c r="J16" s="6"/>
      <c r="K16" s="6"/>
      <c r="P16" s="6">
        <f t="shared" si="2"/>
        <v>0</v>
      </c>
    </row>
    <row r="17" spans="1:16" x14ac:dyDescent="0.25">
      <c r="A17" s="4" t="s">
        <v>6</v>
      </c>
      <c r="B17" s="6">
        <v>13531331</v>
      </c>
      <c r="C17" s="6"/>
      <c r="D17" s="6">
        <v>1069961.02</v>
      </c>
      <c r="E17" s="6">
        <v>1064308.22</v>
      </c>
      <c r="F17" s="6">
        <v>1070505.58</v>
      </c>
      <c r="G17" s="6">
        <v>1053167.77</v>
      </c>
      <c r="H17" s="6">
        <v>1053673.99</v>
      </c>
      <c r="I17" s="6">
        <v>1043326.67</v>
      </c>
      <c r="J17" s="6">
        <v>1046801.19</v>
      </c>
      <c r="K17" s="6">
        <v>1067403.31</v>
      </c>
      <c r="L17" s="6"/>
      <c r="M17" s="6"/>
      <c r="N17" s="6"/>
      <c r="O17" s="6"/>
      <c r="P17" s="6">
        <f t="shared" si="2"/>
        <v>8469147.75</v>
      </c>
    </row>
    <row r="18" spans="1:16" x14ac:dyDescent="0.25">
      <c r="A18" s="3" t="s">
        <v>7</v>
      </c>
      <c r="B18" s="8">
        <f>SUM(B19:B27)</f>
        <v>61568871</v>
      </c>
      <c r="C18" s="8">
        <f>SUM(C19:C27)</f>
        <v>0</v>
      </c>
      <c r="D18" s="8">
        <f>SUM(D19:D27)</f>
        <v>1902813.9000000001</v>
      </c>
      <c r="E18" s="8">
        <f t="shared" ref="E18:K18" si="3">SUM(E19:E27)</f>
        <v>1288155.57</v>
      </c>
      <c r="F18" s="8">
        <f t="shared" si="3"/>
        <v>2272318.2400000002</v>
      </c>
      <c r="G18" s="8">
        <f t="shared" si="3"/>
        <v>5087508.8499999996</v>
      </c>
      <c r="H18" s="8">
        <f t="shared" si="3"/>
        <v>3475366.26</v>
      </c>
      <c r="I18" s="8">
        <f t="shared" si="3"/>
        <v>3427804.1799999997</v>
      </c>
      <c r="J18" s="8">
        <f t="shared" si="3"/>
        <v>4077197.6900000004</v>
      </c>
      <c r="K18" s="8">
        <f t="shared" si="3"/>
        <v>2816929.4399999995</v>
      </c>
      <c r="L18" s="8">
        <f>SUM(L19:L27)</f>
        <v>0</v>
      </c>
      <c r="M18" s="8">
        <f>SUM(M19:M27)</f>
        <v>0</v>
      </c>
      <c r="N18" s="8">
        <f>SUM(N19:N27)</f>
        <v>0</v>
      </c>
      <c r="O18" s="8">
        <f>SUM(O19:O27)</f>
        <v>0</v>
      </c>
      <c r="P18" s="8">
        <f>SUM(P19:P27)</f>
        <v>24348094.129999999</v>
      </c>
    </row>
    <row r="19" spans="1:16" x14ac:dyDescent="0.25">
      <c r="A19" s="4" t="s">
        <v>8</v>
      </c>
      <c r="B19" s="6">
        <v>29782000</v>
      </c>
      <c r="C19" s="6"/>
      <c r="D19" s="6">
        <v>1828197.09</v>
      </c>
      <c r="E19" s="6">
        <v>374412.54</v>
      </c>
      <c r="F19" s="6">
        <v>2093385.98</v>
      </c>
      <c r="G19" s="6">
        <v>4139238.19</v>
      </c>
      <c r="H19" s="6">
        <v>2438552.34</v>
      </c>
      <c r="I19" s="6">
        <v>2718057.78</v>
      </c>
      <c r="J19" s="6">
        <v>2967391.11</v>
      </c>
      <c r="K19" s="6">
        <v>2543161.2799999998</v>
      </c>
      <c r="L19" s="6"/>
      <c r="M19" s="6"/>
      <c r="N19" s="6"/>
      <c r="O19" s="6"/>
      <c r="P19" s="6">
        <f t="shared" si="2"/>
        <v>19102396.309999999</v>
      </c>
    </row>
    <row r="20" spans="1:16" x14ac:dyDescent="0.25">
      <c r="A20" s="4" t="s">
        <v>9</v>
      </c>
      <c r="B20" s="6">
        <v>1010000</v>
      </c>
      <c r="C20" s="6"/>
      <c r="D20" s="6"/>
      <c r="E20" s="6"/>
      <c r="F20" s="6">
        <v>37583</v>
      </c>
      <c r="G20" s="6">
        <v>19411</v>
      </c>
      <c r="H20" s="6">
        <v>25812.5</v>
      </c>
      <c r="I20" s="6">
        <v>16496.400000000001</v>
      </c>
      <c r="J20" s="6">
        <v>3770.1</v>
      </c>
      <c r="K20" s="6">
        <v>119949.36</v>
      </c>
      <c r="L20" s="6"/>
      <c r="M20" s="6"/>
      <c r="N20" s="6"/>
      <c r="O20" s="6"/>
      <c r="P20" s="6">
        <f t="shared" si="2"/>
        <v>223022.36</v>
      </c>
    </row>
    <row r="21" spans="1:16" x14ac:dyDescent="0.25">
      <c r="A21" s="4" t="s">
        <v>10</v>
      </c>
      <c r="B21" s="6">
        <v>2000</v>
      </c>
      <c r="C21" s="6"/>
      <c r="D21" s="6"/>
      <c r="E21" s="6"/>
      <c r="F21" s="6"/>
      <c r="G21" s="6"/>
      <c r="H21" s="6"/>
      <c r="I21" s="6"/>
      <c r="J21" s="6"/>
      <c r="K21" s="6"/>
      <c r="P21" s="6">
        <f t="shared" si="2"/>
        <v>0</v>
      </c>
    </row>
    <row r="22" spans="1:16" x14ac:dyDescent="0.25">
      <c r="A22" s="4" t="s">
        <v>11</v>
      </c>
      <c r="B22" s="6">
        <v>2000</v>
      </c>
      <c r="C22" s="6"/>
      <c r="D22" s="6"/>
      <c r="E22" s="6"/>
      <c r="F22" s="6"/>
      <c r="G22" s="6"/>
      <c r="H22" s="6"/>
      <c r="I22" s="6"/>
      <c r="J22" s="6"/>
      <c r="K22" s="6"/>
      <c r="P22" s="6">
        <f t="shared" si="2"/>
        <v>0</v>
      </c>
    </row>
    <row r="23" spans="1:16" x14ac:dyDescent="0.25">
      <c r="A23" s="4" t="s">
        <v>12</v>
      </c>
      <c r="B23" s="6">
        <v>2261000</v>
      </c>
      <c r="C23" s="6"/>
      <c r="D23" s="6">
        <v>57152.81</v>
      </c>
      <c r="E23" s="6"/>
      <c r="F23" s="6">
        <v>29166.66</v>
      </c>
      <c r="G23" s="6">
        <v>631145.66</v>
      </c>
      <c r="H23" s="6"/>
      <c r="I23" s="6"/>
      <c r="J23" s="6"/>
      <c r="K23" s="6"/>
      <c r="L23" s="6"/>
      <c r="M23" s="6"/>
      <c r="N23" s="6"/>
      <c r="O23" s="6"/>
      <c r="P23" s="6">
        <f t="shared" si="2"/>
        <v>717465.13</v>
      </c>
    </row>
    <row r="24" spans="1:16" x14ac:dyDescent="0.25">
      <c r="A24" s="4" t="s">
        <v>13</v>
      </c>
      <c r="B24" s="6">
        <v>250000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O24" s="6"/>
      <c r="P24" s="6">
        <f t="shared" si="2"/>
        <v>0</v>
      </c>
    </row>
    <row r="25" spans="1:16" x14ac:dyDescent="0.25">
      <c r="A25" s="4" t="s">
        <v>14</v>
      </c>
      <c r="B25" s="6">
        <v>25382871</v>
      </c>
      <c r="C25" s="6"/>
      <c r="D25" s="6">
        <v>17464</v>
      </c>
      <c r="E25" s="6">
        <v>876032</v>
      </c>
      <c r="F25" s="6">
        <v>112182.6</v>
      </c>
      <c r="G25" s="6">
        <v>282964</v>
      </c>
      <c r="H25" s="6">
        <v>784432.4</v>
      </c>
      <c r="I25" s="6">
        <v>693250</v>
      </c>
      <c r="J25" s="6"/>
      <c r="K25" s="6">
        <v>6431</v>
      </c>
      <c r="L25" s="6"/>
      <c r="M25" s="6"/>
      <c r="N25" s="6"/>
      <c r="O25" s="6"/>
      <c r="P25" s="6">
        <f t="shared" si="2"/>
        <v>2772756</v>
      </c>
    </row>
    <row r="26" spans="1:16" x14ac:dyDescent="0.25">
      <c r="A26" s="4" t="s">
        <v>15</v>
      </c>
      <c r="B26" s="6">
        <v>1179000</v>
      </c>
      <c r="C26" s="6"/>
      <c r="D26" s="6"/>
      <c r="E26" s="6"/>
      <c r="F26" s="6"/>
      <c r="G26" s="6"/>
      <c r="H26" s="6"/>
      <c r="I26" s="6"/>
      <c r="J26" s="6">
        <v>778982.28</v>
      </c>
      <c r="K26" s="6"/>
      <c r="M26" s="6"/>
      <c r="N26" s="6"/>
      <c r="O26" s="6"/>
      <c r="P26" s="6">
        <f t="shared" si="2"/>
        <v>778982.28</v>
      </c>
    </row>
    <row r="27" spans="1:16" x14ac:dyDescent="0.25">
      <c r="A27" s="4" t="s">
        <v>16</v>
      </c>
      <c r="B27" s="6">
        <v>1700000</v>
      </c>
      <c r="C27" s="6"/>
      <c r="D27" s="6"/>
      <c r="E27" s="6">
        <v>37711.03</v>
      </c>
      <c r="F27" s="6"/>
      <c r="G27" s="6">
        <v>14750</v>
      </c>
      <c r="H27" s="6">
        <v>226569.02</v>
      </c>
      <c r="I27" s="6"/>
      <c r="J27" s="6">
        <v>327054.2</v>
      </c>
      <c r="K27" s="6">
        <v>147387.79999999999</v>
      </c>
      <c r="L27" s="6"/>
      <c r="M27" s="6"/>
      <c r="N27" s="6"/>
      <c r="O27" s="6"/>
      <c r="P27" s="6">
        <f t="shared" si="2"/>
        <v>753472.05</v>
      </c>
    </row>
    <row r="28" spans="1:16" x14ac:dyDescent="0.25">
      <c r="A28" s="3" t="s">
        <v>17</v>
      </c>
      <c r="B28" s="8">
        <f>SUM(B29:B37)</f>
        <v>11177000</v>
      </c>
      <c r="C28" s="8">
        <f>SUM(C29:C37)</f>
        <v>0</v>
      </c>
      <c r="D28" s="8">
        <f>SUM(D29:D37)</f>
        <v>0</v>
      </c>
      <c r="E28" s="8">
        <f t="shared" ref="E28:K28" si="4">SUM(E29:E37)</f>
        <v>153305.60000000001</v>
      </c>
      <c r="F28" s="8">
        <f t="shared" si="4"/>
        <v>406228.79</v>
      </c>
      <c r="G28" s="8">
        <f t="shared" si="4"/>
        <v>1076290</v>
      </c>
      <c r="H28" s="8">
        <f t="shared" si="4"/>
        <v>1260888.5100000002</v>
      </c>
      <c r="I28" s="8">
        <f t="shared" si="4"/>
        <v>1366896.2000000002</v>
      </c>
      <c r="J28" s="8">
        <f t="shared" si="4"/>
        <v>974059.27</v>
      </c>
      <c r="K28" s="8">
        <f t="shared" si="4"/>
        <v>341339.95999999996</v>
      </c>
      <c r="L28" s="8">
        <f>SUM(L29:L37)</f>
        <v>0</v>
      </c>
      <c r="M28" s="8">
        <f>SUM(M29:M37)</f>
        <v>0</v>
      </c>
      <c r="N28" s="8">
        <f>SUM(N29:N37)</f>
        <v>0</v>
      </c>
      <c r="O28" s="8">
        <f>SUM(O29:O37)</f>
        <v>0</v>
      </c>
      <c r="P28" s="8">
        <f>SUM(P29:P37)</f>
        <v>5579008.3300000001</v>
      </c>
    </row>
    <row r="29" spans="1:16" x14ac:dyDescent="0.25">
      <c r="A29" s="4" t="s">
        <v>18</v>
      </c>
      <c r="B29" s="6">
        <v>1260000</v>
      </c>
      <c r="C29" s="6"/>
      <c r="D29" s="6"/>
      <c r="E29" s="6">
        <v>153305.60000000001</v>
      </c>
      <c r="F29" s="6">
        <v>26710</v>
      </c>
      <c r="G29" s="6">
        <v>26290</v>
      </c>
      <c r="H29" s="6">
        <v>363290.99</v>
      </c>
      <c r="I29" s="6"/>
      <c r="J29" s="6">
        <v>19549.990000000002</v>
      </c>
      <c r="K29" s="6"/>
      <c r="L29" s="6"/>
      <c r="M29" s="6"/>
      <c r="N29" s="6"/>
      <c r="O29" s="6"/>
      <c r="P29" s="6">
        <f t="shared" si="2"/>
        <v>589146.57999999996</v>
      </c>
    </row>
    <row r="30" spans="1:16" x14ac:dyDescent="0.25">
      <c r="A30" s="4" t="s">
        <v>19</v>
      </c>
      <c r="B30" s="6">
        <v>251000</v>
      </c>
      <c r="C30" s="6"/>
      <c r="D30" s="6"/>
      <c r="E30" s="6"/>
      <c r="F30" s="6"/>
      <c r="G30" s="6"/>
      <c r="H30" s="6">
        <v>19824</v>
      </c>
      <c r="I30" s="6"/>
      <c r="J30" s="6">
        <v>28497</v>
      </c>
      <c r="K30" s="6"/>
      <c r="L30" s="6"/>
      <c r="M30" s="6"/>
      <c r="N30" s="6"/>
      <c r="O30" s="6"/>
      <c r="P30" s="6">
        <f t="shared" si="2"/>
        <v>48321</v>
      </c>
    </row>
    <row r="31" spans="1:16" x14ac:dyDescent="0.25">
      <c r="A31" s="4" t="s">
        <v>20</v>
      </c>
      <c r="B31" s="6">
        <v>861500</v>
      </c>
      <c r="C31" s="6"/>
      <c r="D31" s="6"/>
      <c r="E31" s="6"/>
      <c r="F31" s="6">
        <v>7150.8</v>
      </c>
      <c r="G31" s="6"/>
      <c r="H31" s="6">
        <v>4063.92</v>
      </c>
      <c r="I31" s="6">
        <v>244880.02</v>
      </c>
      <c r="J31" s="6">
        <v>461380</v>
      </c>
      <c r="K31" s="6">
        <v>226564.9</v>
      </c>
      <c r="L31" s="6"/>
      <c r="M31" s="6"/>
      <c r="N31" s="6"/>
      <c r="O31" s="6"/>
      <c r="P31" s="6">
        <f t="shared" si="2"/>
        <v>944039.64</v>
      </c>
    </row>
    <row r="32" spans="1:16" x14ac:dyDescent="0.25">
      <c r="A32" s="4" t="s">
        <v>21</v>
      </c>
      <c r="B32" s="6">
        <v>100000</v>
      </c>
      <c r="C32" s="6"/>
      <c r="D32" s="6"/>
      <c r="E32" s="6"/>
      <c r="F32" s="6">
        <v>19118.55</v>
      </c>
      <c r="G32" s="6"/>
      <c r="H32" s="6"/>
      <c r="I32" s="6"/>
      <c r="J32" s="6"/>
      <c r="K32" s="6">
        <v>16808.25</v>
      </c>
      <c r="L32" s="6"/>
      <c r="M32" s="6"/>
      <c r="N32" s="6"/>
      <c r="P32" s="6">
        <f t="shared" si="2"/>
        <v>35926.800000000003</v>
      </c>
    </row>
    <row r="33" spans="1:16" x14ac:dyDescent="0.25">
      <c r="A33" s="4" t="s">
        <v>22</v>
      </c>
      <c r="B33" s="6">
        <v>50500</v>
      </c>
      <c r="C33" s="6"/>
      <c r="D33" s="6"/>
      <c r="E33" s="6"/>
      <c r="F33" s="6"/>
      <c r="G33" s="6"/>
      <c r="H33" s="6">
        <v>33040</v>
      </c>
      <c r="I33" s="6"/>
      <c r="J33" s="6"/>
      <c r="K33" s="6"/>
      <c r="L33" s="6"/>
      <c r="P33" s="6">
        <f t="shared" si="2"/>
        <v>33040</v>
      </c>
    </row>
    <row r="34" spans="1:16" x14ac:dyDescent="0.25">
      <c r="A34" s="4" t="s">
        <v>23</v>
      </c>
      <c r="B34" s="6">
        <v>80000</v>
      </c>
      <c r="C34" s="6"/>
      <c r="D34" s="6"/>
      <c r="E34" s="6"/>
      <c r="F34" s="6"/>
      <c r="G34" s="6"/>
      <c r="H34" s="6">
        <v>1732.46</v>
      </c>
      <c r="I34" s="6"/>
      <c r="J34" s="6">
        <v>4130</v>
      </c>
      <c r="K34" s="6"/>
      <c r="M34" s="6"/>
      <c r="N34" s="6"/>
      <c r="P34" s="6">
        <f t="shared" si="2"/>
        <v>5862.46</v>
      </c>
    </row>
    <row r="35" spans="1:16" x14ac:dyDescent="0.25">
      <c r="A35" s="4" t="s">
        <v>24</v>
      </c>
      <c r="B35" s="6">
        <v>4540000</v>
      </c>
      <c r="C35" s="6"/>
      <c r="D35" s="6"/>
      <c r="E35" s="6"/>
      <c r="F35" s="6">
        <v>23263.7</v>
      </c>
      <c r="G35" s="6">
        <v>1050000</v>
      </c>
      <c r="H35" s="6">
        <v>701878.04</v>
      </c>
      <c r="I35" s="6">
        <v>359504.9</v>
      </c>
      <c r="J35" s="6">
        <v>388425.52</v>
      </c>
      <c r="K35" s="6"/>
      <c r="L35" s="6"/>
      <c r="M35" s="6"/>
      <c r="N35" s="6"/>
      <c r="O35" s="6"/>
      <c r="P35" s="6">
        <f t="shared" si="2"/>
        <v>2523072.16</v>
      </c>
    </row>
    <row r="36" spans="1:16" x14ac:dyDescent="0.25">
      <c r="A36" s="4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P36" s="6">
        <f t="shared" si="2"/>
        <v>0</v>
      </c>
    </row>
    <row r="37" spans="1:16" x14ac:dyDescent="0.25">
      <c r="A37" s="4" t="s">
        <v>26</v>
      </c>
      <c r="B37" s="6">
        <v>4034000</v>
      </c>
      <c r="C37" s="6"/>
      <c r="D37" s="6"/>
      <c r="E37" s="6"/>
      <c r="F37" s="6">
        <v>329985.74</v>
      </c>
      <c r="G37" s="6"/>
      <c r="H37" s="6">
        <v>137059.1</v>
      </c>
      <c r="I37" s="6">
        <v>762511.28</v>
      </c>
      <c r="J37" s="6">
        <v>72076.759999999995</v>
      </c>
      <c r="K37" s="6">
        <v>97966.81</v>
      </c>
      <c r="L37" s="6"/>
      <c r="M37" s="6"/>
      <c r="N37" s="6"/>
      <c r="O37" s="6"/>
      <c r="P37" s="6">
        <f t="shared" si="2"/>
        <v>1399599.6900000002</v>
      </c>
    </row>
    <row r="38" spans="1:16" x14ac:dyDescent="0.25">
      <c r="A38" s="3" t="s">
        <v>27</v>
      </c>
      <c r="B38" s="8">
        <f>SUM(B39:B46)</f>
        <v>1699000</v>
      </c>
      <c r="C38" s="8">
        <f>SUM(C39:C46)</f>
        <v>0</v>
      </c>
      <c r="D38" s="8">
        <f>SUM(D39:D46)</f>
        <v>0</v>
      </c>
      <c r="E38" s="8">
        <f t="shared" ref="E38:P38" si="5">SUM(E39:E46)</f>
        <v>0</v>
      </c>
      <c r="F38" s="8">
        <f t="shared" si="5"/>
        <v>0</v>
      </c>
      <c r="G38" s="8">
        <f t="shared" si="5"/>
        <v>0</v>
      </c>
      <c r="H38" s="8">
        <f t="shared" si="5"/>
        <v>1160906.07</v>
      </c>
      <c r="I38" s="8">
        <f t="shared" si="5"/>
        <v>204537.74</v>
      </c>
      <c r="J38" s="8">
        <f t="shared" si="5"/>
        <v>275000</v>
      </c>
      <c r="K38" s="8">
        <f t="shared" si="5"/>
        <v>0</v>
      </c>
      <c r="L38" s="8">
        <f t="shared" si="5"/>
        <v>0</v>
      </c>
      <c r="M38" s="8">
        <f t="shared" si="5"/>
        <v>0</v>
      </c>
      <c r="N38" s="8">
        <f>SUM(N39:N46)</f>
        <v>0</v>
      </c>
      <c r="O38" s="8">
        <f t="shared" si="5"/>
        <v>0</v>
      </c>
      <c r="P38" s="8">
        <f t="shared" si="5"/>
        <v>1640443.81</v>
      </c>
    </row>
    <row r="39" spans="1:16" x14ac:dyDescent="0.25">
      <c r="A39" s="4" t="s">
        <v>28</v>
      </c>
      <c r="B39" s="6">
        <v>1300000</v>
      </c>
      <c r="C39" s="6"/>
      <c r="D39" s="6"/>
      <c r="E39" s="6"/>
      <c r="F39" s="6"/>
      <c r="G39" s="6"/>
      <c r="H39" s="6">
        <v>1030000</v>
      </c>
      <c r="I39" s="6"/>
      <c r="J39" s="6">
        <v>275000</v>
      </c>
      <c r="K39" s="6"/>
      <c r="L39" s="6"/>
      <c r="P39" s="6">
        <f t="shared" si="2"/>
        <v>1305000</v>
      </c>
    </row>
    <row r="40" spans="1:16" x14ac:dyDescent="0.25">
      <c r="A40" s="4" t="s">
        <v>29</v>
      </c>
      <c r="B40" s="6"/>
      <c r="C40" s="6"/>
      <c r="D40" s="6"/>
      <c r="E40" s="6"/>
      <c r="F40" s="6"/>
      <c r="G40" s="6"/>
      <c r="H40" s="6"/>
      <c r="I40" s="6"/>
      <c r="J40" s="6"/>
      <c r="K40" s="6"/>
      <c r="P40" s="6">
        <f t="shared" si="2"/>
        <v>0</v>
      </c>
    </row>
    <row r="41" spans="1:16" x14ac:dyDescent="0.25">
      <c r="A41" s="4" t="s">
        <v>30</v>
      </c>
      <c r="B41" s="6"/>
      <c r="C41" s="6"/>
      <c r="D41" s="6"/>
      <c r="E41" s="6"/>
      <c r="F41" s="6"/>
      <c r="G41" s="6"/>
      <c r="H41" s="6"/>
      <c r="I41" s="6"/>
      <c r="J41" s="6"/>
      <c r="K41" s="6"/>
      <c r="P41" s="6">
        <f t="shared" si="2"/>
        <v>0</v>
      </c>
    </row>
    <row r="42" spans="1:16" x14ac:dyDescent="0.25">
      <c r="A42" s="4" t="s">
        <v>31</v>
      </c>
      <c r="B42" s="6"/>
      <c r="C42" s="6"/>
      <c r="D42" s="6"/>
      <c r="E42" s="6"/>
      <c r="F42" s="6"/>
      <c r="G42" s="6"/>
      <c r="H42" s="6"/>
      <c r="I42" s="6"/>
      <c r="J42" s="6"/>
      <c r="K42" s="6"/>
      <c r="P42" s="6">
        <f t="shared" si="2"/>
        <v>0</v>
      </c>
    </row>
    <row r="43" spans="1:16" x14ac:dyDescent="0.25">
      <c r="A43" s="4" t="s">
        <v>32</v>
      </c>
      <c r="B43" s="6"/>
      <c r="C43" s="6"/>
      <c r="D43" s="6"/>
      <c r="E43" s="6"/>
      <c r="F43" s="6"/>
      <c r="G43" s="6"/>
      <c r="H43" s="6"/>
      <c r="I43" s="6"/>
      <c r="J43" s="6"/>
      <c r="K43" s="6"/>
      <c r="P43" s="6">
        <f t="shared" si="2"/>
        <v>0</v>
      </c>
    </row>
    <row r="44" spans="1:16" x14ac:dyDescent="0.25">
      <c r="A44" s="4" t="s">
        <v>33</v>
      </c>
      <c r="B44" s="6"/>
      <c r="C44" s="6"/>
      <c r="D44" s="6"/>
      <c r="E44" s="6"/>
      <c r="F44" s="6"/>
      <c r="G44" s="6"/>
      <c r="H44" s="6"/>
      <c r="I44" s="6"/>
      <c r="J44" s="6"/>
      <c r="K44" s="6"/>
      <c r="P44" s="6">
        <f t="shared" si="2"/>
        <v>0</v>
      </c>
    </row>
    <row r="45" spans="1:16" x14ac:dyDescent="0.25">
      <c r="A45" s="4" t="s">
        <v>34</v>
      </c>
      <c r="B45" s="6">
        <v>399000</v>
      </c>
      <c r="C45" s="6"/>
      <c r="D45" s="6"/>
      <c r="E45" s="6"/>
      <c r="F45" s="6"/>
      <c r="G45" s="6"/>
      <c r="H45" s="6">
        <v>130906.07</v>
      </c>
      <c r="I45" s="6">
        <v>204537.74</v>
      </c>
      <c r="J45" s="6"/>
      <c r="K45" s="6"/>
      <c r="N45" s="6"/>
      <c r="P45" s="6">
        <f t="shared" si="2"/>
        <v>335443.81</v>
      </c>
    </row>
    <row r="46" spans="1:16" x14ac:dyDescent="0.25">
      <c r="A46" s="4" t="s">
        <v>35</v>
      </c>
      <c r="B46" s="6"/>
      <c r="C46" s="6"/>
      <c r="D46" s="6"/>
      <c r="E46" s="6"/>
      <c r="F46" s="6"/>
      <c r="G46" s="6"/>
      <c r="H46" s="6"/>
      <c r="I46" s="6"/>
      <c r="J46" s="6"/>
      <c r="K46" s="6"/>
      <c r="P46" s="6">
        <f t="shared" si="2"/>
        <v>0</v>
      </c>
    </row>
    <row r="47" spans="1:16" x14ac:dyDescent="0.25">
      <c r="A47" s="3" t="s">
        <v>36</v>
      </c>
      <c r="B47" s="8">
        <f>SUM(B48:B53)</f>
        <v>0</v>
      </c>
      <c r="C47" s="8">
        <f>SUM(C48:C53)</f>
        <v>0</v>
      </c>
      <c r="D47" s="8">
        <f>SUM(D48:D53)</f>
        <v>0</v>
      </c>
      <c r="E47" s="8">
        <f t="shared" ref="E47:K47" si="6">SUM(E48:E53)</f>
        <v>0</v>
      </c>
      <c r="F47" s="8">
        <f t="shared" si="6"/>
        <v>0</v>
      </c>
      <c r="G47" s="8">
        <f t="shared" si="6"/>
        <v>0</v>
      </c>
      <c r="H47" s="8">
        <f t="shared" si="6"/>
        <v>0</v>
      </c>
      <c r="I47" s="8">
        <f t="shared" si="6"/>
        <v>0</v>
      </c>
      <c r="J47" s="8">
        <f t="shared" si="6"/>
        <v>0</v>
      </c>
      <c r="K47" s="8">
        <f t="shared" si="6"/>
        <v>0</v>
      </c>
      <c r="P47" s="8">
        <f>SUM(P48:P53)</f>
        <v>0</v>
      </c>
    </row>
    <row r="48" spans="1:16" x14ac:dyDescent="0.25">
      <c r="A48" s="4" t="s">
        <v>37</v>
      </c>
      <c r="B48" s="6">
        <v>0</v>
      </c>
      <c r="C48" s="6"/>
      <c r="D48" s="6"/>
      <c r="E48" s="6"/>
      <c r="F48" s="6"/>
      <c r="G48" s="6"/>
      <c r="H48" s="6"/>
      <c r="I48" s="6"/>
      <c r="J48" s="6"/>
      <c r="K48" s="6"/>
      <c r="P48" s="6">
        <f t="shared" si="2"/>
        <v>0</v>
      </c>
    </row>
    <row r="49" spans="1:16" x14ac:dyDescent="0.25">
      <c r="A49" s="4" t="s">
        <v>38</v>
      </c>
      <c r="B49" s="6">
        <v>0</v>
      </c>
      <c r="C49" s="6"/>
      <c r="D49" s="6"/>
      <c r="E49" s="6"/>
      <c r="F49" s="6"/>
      <c r="G49" s="6"/>
      <c r="H49" s="6"/>
      <c r="I49" s="6"/>
      <c r="J49" s="6"/>
      <c r="K49" s="6"/>
      <c r="P49" s="6">
        <f t="shared" si="2"/>
        <v>0</v>
      </c>
    </row>
    <row r="50" spans="1:16" x14ac:dyDescent="0.25">
      <c r="A50" s="4" t="s">
        <v>39</v>
      </c>
      <c r="B50" s="6">
        <v>0</v>
      </c>
      <c r="C50" s="6"/>
      <c r="D50" s="6"/>
      <c r="E50" s="6"/>
      <c r="F50" s="6"/>
      <c r="G50" s="6"/>
      <c r="H50" s="6"/>
      <c r="I50" s="6"/>
      <c r="J50" s="6"/>
      <c r="K50" s="6"/>
      <c r="P50" s="6">
        <f t="shared" si="2"/>
        <v>0</v>
      </c>
    </row>
    <row r="51" spans="1:16" x14ac:dyDescent="0.25">
      <c r="A51" s="4" t="s">
        <v>40</v>
      </c>
      <c r="B51" s="6">
        <v>0</v>
      </c>
      <c r="C51" s="6"/>
      <c r="D51" s="6"/>
      <c r="E51" s="6"/>
      <c r="F51" s="6"/>
      <c r="G51" s="6"/>
      <c r="H51" s="6"/>
      <c r="I51" s="6"/>
      <c r="J51" s="6"/>
      <c r="K51" s="6"/>
      <c r="P51" s="6">
        <f t="shared" si="2"/>
        <v>0</v>
      </c>
    </row>
    <row r="52" spans="1:16" x14ac:dyDescent="0.25">
      <c r="A52" s="4" t="s">
        <v>41</v>
      </c>
      <c r="B52" s="6">
        <v>0</v>
      </c>
      <c r="C52" s="6"/>
      <c r="D52" s="6"/>
      <c r="E52" s="6"/>
      <c r="F52" s="6"/>
      <c r="G52" s="6"/>
      <c r="H52" s="6"/>
      <c r="I52" s="6"/>
      <c r="J52" s="6"/>
      <c r="K52" s="6"/>
      <c r="P52" s="6">
        <f t="shared" si="2"/>
        <v>0</v>
      </c>
    </row>
    <row r="53" spans="1:16" x14ac:dyDescent="0.25">
      <c r="A53" s="4" t="s">
        <v>42</v>
      </c>
      <c r="B53" s="6">
        <v>0</v>
      </c>
      <c r="C53" s="6"/>
      <c r="D53" s="6"/>
      <c r="E53" s="6"/>
      <c r="F53" s="6"/>
      <c r="G53" s="6"/>
      <c r="H53" s="6"/>
      <c r="I53" s="6"/>
      <c r="J53" s="6"/>
      <c r="K53" s="6"/>
      <c r="P53" s="6">
        <f t="shared" si="2"/>
        <v>0</v>
      </c>
    </row>
    <row r="54" spans="1:16" x14ac:dyDescent="0.25">
      <c r="A54" s="3" t="s">
        <v>43</v>
      </c>
      <c r="B54" s="8">
        <f>SUM(B55:B63)</f>
        <v>3757100</v>
      </c>
      <c r="C54" s="8">
        <f>SUM(C55:C63)</f>
        <v>0</v>
      </c>
      <c r="D54" s="8">
        <f>SUM(D55:D64)</f>
        <v>0</v>
      </c>
      <c r="E54" s="8">
        <f t="shared" ref="E54:N54" si="7">SUM(E55:E64)</f>
        <v>0</v>
      </c>
      <c r="F54" s="8">
        <f t="shared" si="7"/>
        <v>0</v>
      </c>
      <c r="G54" s="8">
        <f t="shared" si="7"/>
        <v>0</v>
      </c>
      <c r="H54" s="8">
        <f>SUM(H55:H63)</f>
        <v>0</v>
      </c>
      <c r="I54" s="8">
        <f>SUM(I55:I63)</f>
        <v>742574</v>
      </c>
      <c r="J54" s="8">
        <f t="shared" si="7"/>
        <v>34853.229999999996</v>
      </c>
      <c r="K54" s="8">
        <f t="shared" si="7"/>
        <v>276120</v>
      </c>
      <c r="L54" s="8">
        <f t="shared" si="7"/>
        <v>0</v>
      </c>
      <c r="M54" s="8">
        <f>+M55+M56+M57+M58+M59</f>
        <v>0</v>
      </c>
      <c r="N54" s="8">
        <f t="shared" si="7"/>
        <v>0</v>
      </c>
      <c r="O54" s="8">
        <f>SUM(O55:O63)</f>
        <v>0</v>
      </c>
      <c r="P54" s="8">
        <f>SUM(P55:P63)</f>
        <v>1053547.23</v>
      </c>
    </row>
    <row r="55" spans="1:16" x14ac:dyDescent="0.25">
      <c r="A55" s="4" t="s">
        <v>44</v>
      </c>
      <c r="B55" s="6">
        <v>3600000</v>
      </c>
      <c r="C55" s="6"/>
      <c r="D55" s="6"/>
      <c r="E55" s="6"/>
      <c r="F55" s="6"/>
      <c r="G55" s="6"/>
      <c r="H55" s="6"/>
      <c r="I55" s="6">
        <v>5074</v>
      </c>
      <c r="J55" s="6">
        <v>9851.23</v>
      </c>
      <c r="K55" s="6"/>
      <c r="L55" s="6"/>
      <c r="M55" s="6"/>
      <c r="N55" s="6"/>
      <c r="O55" s="6"/>
      <c r="P55" s="6">
        <f t="shared" si="2"/>
        <v>14925.23</v>
      </c>
    </row>
    <row r="56" spans="1:16" x14ac:dyDescent="0.25">
      <c r="A56" s="4" t="s">
        <v>45</v>
      </c>
      <c r="B56" s="6">
        <v>10000</v>
      </c>
      <c r="C56" s="6"/>
      <c r="D56" s="6"/>
      <c r="E56" s="6"/>
      <c r="F56" s="6"/>
      <c r="G56" s="6"/>
      <c r="H56" s="6"/>
      <c r="I56" s="6"/>
      <c r="J56" s="6"/>
      <c r="K56" s="6"/>
      <c r="M56" s="6"/>
      <c r="O56" s="6"/>
      <c r="P56" s="6">
        <f t="shared" si="2"/>
        <v>0</v>
      </c>
    </row>
    <row r="57" spans="1:16" x14ac:dyDescent="0.25">
      <c r="A57" s="4" t="s">
        <v>46</v>
      </c>
      <c r="B57" s="6"/>
      <c r="C57" s="6"/>
      <c r="D57" s="6"/>
      <c r="E57" s="6"/>
      <c r="F57" s="6"/>
      <c r="G57" s="6"/>
      <c r="H57" s="6"/>
      <c r="I57" s="6"/>
      <c r="J57" s="6"/>
      <c r="K57" s="6"/>
      <c r="M57" s="6"/>
      <c r="P57" s="6">
        <f t="shared" si="2"/>
        <v>0</v>
      </c>
    </row>
    <row r="58" spans="1:16" x14ac:dyDescent="0.25">
      <c r="A58" s="4" t="s">
        <v>47</v>
      </c>
      <c r="B58" s="6">
        <v>81000</v>
      </c>
      <c r="C58" s="6"/>
      <c r="D58" s="6"/>
      <c r="E58" s="6"/>
      <c r="F58" s="6"/>
      <c r="G58" s="6"/>
      <c r="H58" s="6"/>
      <c r="I58" s="6"/>
      <c r="J58" s="6"/>
      <c r="K58" s="6">
        <v>276120</v>
      </c>
      <c r="M58" s="6"/>
      <c r="N58" s="6"/>
      <c r="P58" s="6">
        <f t="shared" si="2"/>
        <v>276120</v>
      </c>
    </row>
    <row r="59" spans="1:16" x14ac:dyDescent="0.25">
      <c r="A59" s="4" t="s">
        <v>48</v>
      </c>
      <c r="B59" s="6">
        <v>64000</v>
      </c>
      <c r="C59" s="6"/>
      <c r="D59" s="6"/>
      <c r="E59" s="6"/>
      <c r="F59" s="6"/>
      <c r="G59" s="6"/>
      <c r="H59" s="6"/>
      <c r="I59" s="6">
        <v>737500</v>
      </c>
      <c r="J59" s="6">
        <v>25002</v>
      </c>
      <c r="K59" s="6"/>
      <c r="M59" s="6"/>
      <c r="O59" s="6"/>
      <c r="P59" s="6">
        <f t="shared" si="2"/>
        <v>762502</v>
      </c>
    </row>
    <row r="60" spans="1:16" x14ac:dyDescent="0.25">
      <c r="A60" s="4" t="s">
        <v>49</v>
      </c>
      <c r="B60" s="6">
        <v>2000</v>
      </c>
      <c r="C60" s="6"/>
      <c r="D60" s="6"/>
      <c r="E60" s="6"/>
      <c r="F60" s="6"/>
      <c r="G60" s="6"/>
      <c r="H60" s="6"/>
      <c r="I60" s="6"/>
      <c r="J60" s="6"/>
      <c r="K60" s="6"/>
      <c r="P60" s="6">
        <f t="shared" si="2"/>
        <v>0</v>
      </c>
    </row>
    <row r="61" spans="1:16" x14ac:dyDescent="0.25">
      <c r="A61" s="4" t="s">
        <v>50</v>
      </c>
      <c r="B61" s="6">
        <v>0</v>
      </c>
      <c r="C61" s="6"/>
      <c r="D61" s="6"/>
      <c r="E61" s="6"/>
      <c r="F61" s="6"/>
      <c r="G61" s="6"/>
      <c r="H61" s="6"/>
      <c r="I61" s="6"/>
      <c r="J61" s="6"/>
      <c r="K61" s="6"/>
      <c r="P61" s="6">
        <f t="shared" si="2"/>
        <v>0</v>
      </c>
    </row>
    <row r="62" spans="1:16" x14ac:dyDescent="0.25">
      <c r="A62" s="4" t="s">
        <v>51</v>
      </c>
      <c r="B62" s="6">
        <v>100</v>
      </c>
      <c r="C62" s="6"/>
      <c r="D62" s="6"/>
      <c r="E62" s="6"/>
      <c r="F62" s="6"/>
      <c r="G62" s="6"/>
      <c r="H62" s="6"/>
      <c r="I62" s="6"/>
      <c r="J62" s="6"/>
      <c r="K62" s="6"/>
      <c r="P62" s="6">
        <f t="shared" si="2"/>
        <v>0</v>
      </c>
    </row>
    <row r="63" spans="1:16" x14ac:dyDescent="0.25">
      <c r="A63" s="4" t="s">
        <v>52</v>
      </c>
      <c r="B63" s="6"/>
      <c r="C63" s="6"/>
      <c r="D63" s="6"/>
      <c r="E63" s="6"/>
      <c r="F63" s="6"/>
      <c r="G63" s="6"/>
      <c r="H63" s="6"/>
      <c r="I63" s="6"/>
      <c r="J63" s="6"/>
      <c r="K63" s="6"/>
      <c r="P63" s="9">
        <f t="shared" si="2"/>
        <v>0</v>
      </c>
    </row>
    <row r="64" spans="1:16" x14ac:dyDescent="0.25">
      <c r="A64" s="3" t="s">
        <v>53</v>
      </c>
      <c r="B64" s="8">
        <f>SUM(B65:B68)</f>
        <v>0</v>
      </c>
      <c r="C64" s="8">
        <f>SUM(C65:C68)</f>
        <v>0</v>
      </c>
      <c r="D64" s="8">
        <f>SUM(D65:D68)</f>
        <v>0</v>
      </c>
      <c r="E64" s="8">
        <f t="shared" ref="E64:K64" si="8">SUM(E65:E68)</f>
        <v>0</v>
      </c>
      <c r="F64" s="8">
        <f t="shared" si="8"/>
        <v>0</v>
      </c>
      <c r="G64" s="8">
        <f t="shared" si="8"/>
        <v>0</v>
      </c>
      <c r="H64" s="8">
        <f t="shared" si="8"/>
        <v>0</v>
      </c>
      <c r="I64" s="8">
        <f t="shared" si="8"/>
        <v>0</v>
      </c>
      <c r="J64" s="8">
        <f t="shared" si="8"/>
        <v>0</v>
      </c>
      <c r="K64" s="8">
        <f t="shared" si="8"/>
        <v>0</v>
      </c>
      <c r="M64" s="20">
        <f>+M65</f>
        <v>0</v>
      </c>
      <c r="O64" s="16">
        <f>SUM(O65:O68)</f>
        <v>0</v>
      </c>
      <c r="P64" s="10">
        <f>SUM(P65:P68)</f>
        <v>0</v>
      </c>
    </row>
    <row r="65" spans="1:16" x14ac:dyDescent="0.25">
      <c r="A65" s="4" t="s">
        <v>54</v>
      </c>
      <c r="B65" s="6"/>
      <c r="C65" s="6"/>
      <c r="D65" s="6"/>
      <c r="E65" s="6"/>
      <c r="F65" s="6"/>
      <c r="G65" s="6"/>
      <c r="H65" s="6"/>
      <c r="I65" s="6"/>
      <c r="J65" s="6"/>
      <c r="K65" s="6"/>
      <c r="M65" s="6"/>
      <c r="O65" s="6"/>
      <c r="P65" s="9">
        <f>SUM(D65:O65)</f>
        <v>0</v>
      </c>
    </row>
    <row r="66" spans="1:16" x14ac:dyDescent="0.25">
      <c r="A66" s="4" t="s">
        <v>55</v>
      </c>
      <c r="B66" s="6"/>
      <c r="C66" s="6"/>
      <c r="D66" s="6"/>
      <c r="E66" s="6"/>
      <c r="F66" s="6"/>
      <c r="G66" s="6"/>
      <c r="H66" s="6"/>
      <c r="I66" s="6"/>
      <c r="J66" s="6"/>
      <c r="K66" s="6"/>
      <c r="P66" s="9">
        <f t="shared" si="2"/>
        <v>0</v>
      </c>
    </row>
    <row r="67" spans="1:16" x14ac:dyDescent="0.25">
      <c r="A67" s="4" t="s">
        <v>56</v>
      </c>
      <c r="B67" s="6"/>
      <c r="C67" s="6"/>
      <c r="D67" s="6"/>
      <c r="E67" s="6"/>
      <c r="F67" s="6"/>
      <c r="G67" s="6"/>
      <c r="H67" s="6"/>
      <c r="I67" s="6"/>
      <c r="J67" s="6"/>
      <c r="K67" s="6"/>
      <c r="P67" s="9">
        <f t="shared" si="2"/>
        <v>0</v>
      </c>
    </row>
    <row r="68" spans="1:16" x14ac:dyDescent="0.25">
      <c r="A68" s="4" t="s">
        <v>57</v>
      </c>
      <c r="B68" s="6"/>
      <c r="C68" s="6"/>
      <c r="D68" s="6"/>
      <c r="E68" s="6"/>
      <c r="F68" s="6"/>
      <c r="G68" s="6"/>
      <c r="H68" s="6"/>
      <c r="I68" s="6"/>
      <c r="J68" s="6"/>
      <c r="K68" s="6"/>
      <c r="P68" s="9">
        <f t="shared" si="2"/>
        <v>0</v>
      </c>
    </row>
    <row r="69" spans="1:16" x14ac:dyDescent="0.25">
      <c r="A69" s="3" t="s">
        <v>58</v>
      </c>
      <c r="B69" s="8">
        <f>SUM(B70:B71)</f>
        <v>0</v>
      </c>
      <c r="C69" s="8">
        <f>SUM(C70:C71)</f>
        <v>0</v>
      </c>
      <c r="D69" s="8">
        <f>SUM(D70:D71)</f>
        <v>0</v>
      </c>
      <c r="E69" s="8">
        <f t="shared" ref="E69:K69" si="9">SUM(E70:E71)</f>
        <v>0</v>
      </c>
      <c r="F69" s="8">
        <f t="shared" si="9"/>
        <v>0</v>
      </c>
      <c r="G69" s="8">
        <f t="shared" si="9"/>
        <v>0</v>
      </c>
      <c r="H69" s="8">
        <f t="shared" si="9"/>
        <v>0</v>
      </c>
      <c r="I69" s="8">
        <f t="shared" si="9"/>
        <v>0</v>
      </c>
      <c r="J69" s="8">
        <f t="shared" si="9"/>
        <v>0</v>
      </c>
      <c r="K69" s="8">
        <f t="shared" si="9"/>
        <v>0</v>
      </c>
      <c r="P69" s="10">
        <f>SUM(P70:P71)</f>
        <v>0</v>
      </c>
    </row>
    <row r="70" spans="1:16" x14ac:dyDescent="0.25">
      <c r="A70" s="4" t="s">
        <v>59</v>
      </c>
      <c r="B70" s="6"/>
      <c r="C70" s="6"/>
      <c r="D70" s="6"/>
      <c r="E70" s="6"/>
      <c r="F70" s="6"/>
      <c r="G70" s="6"/>
      <c r="H70" s="6"/>
      <c r="I70" s="6"/>
      <c r="J70" s="6"/>
      <c r="K70" s="6"/>
      <c r="P70" s="9">
        <f t="shared" si="2"/>
        <v>0</v>
      </c>
    </row>
    <row r="71" spans="1:16" x14ac:dyDescent="0.25">
      <c r="A71" s="4" t="s">
        <v>60</v>
      </c>
      <c r="B71" s="6"/>
      <c r="C71" s="6"/>
      <c r="D71" s="6"/>
      <c r="E71" s="6"/>
      <c r="F71" s="6"/>
      <c r="G71" s="6"/>
      <c r="H71" s="6"/>
      <c r="I71" s="6"/>
      <c r="J71" s="6"/>
      <c r="K71" s="6"/>
      <c r="P71" s="9">
        <f t="shared" si="2"/>
        <v>0</v>
      </c>
    </row>
    <row r="72" spans="1:16" x14ac:dyDescent="0.25">
      <c r="A72" s="3" t="s">
        <v>61</v>
      </c>
      <c r="B72" s="8">
        <f>SUM(B73:B75)</f>
        <v>0</v>
      </c>
      <c r="C72" s="8">
        <f>SUM(C73:C75)</f>
        <v>0</v>
      </c>
      <c r="D72" s="8">
        <f>SUM(D73:D75)</f>
        <v>0</v>
      </c>
      <c r="E72" s="8">
        <f t="shared" ref="E72:K72" si="10">SUM(E73:E75)</f>
        <v>0</v>
      </c>
      <c r="F72" s="8">
        <f t="shared" si="10"/>
        <v>0</v>
      </c>
      <c r="G72" s="8">
        <f t="shared" si="10"/>
        <v>0</v>
      </c>
      <c r="H72" s="8">
        <f t="shared" si="10"/>
        <v>0</v>
      </c>
      <c r="I72" s="8">
        <f t="shared" si="10"/>
        <v>0</v>
      </c>
      <c r="J72" s="8">
        <f t="shared" si="10"/>
        <v>0</v>
      </c>
      <c r="K72" s="8">
        <f t="shared" si="10"/>
        <v>0</v>
      </c>
      <c r="P72" s="10">
        <f>SUM(P73:P75)</f>
        <v>0</v>
      </c>
    </row>
    <row r="73" spans="1:16" x14ac:dyDescent="0.25">
      <c r="A73" s="4" t="s">
        <v>62</v>
      </c>
      <c r="B73" s="6"/>
      <c r="C73" s="6"/>
      <c r="D73" s="6"/>
      <c r="E73" s="6"/>
      <c r="F73" s="6"/>
      <c r="G73" s="6"/>
      <c r="H73" s="6"/>
      <c r="I73" s="6"/>
      <c r="J73" s="6"/>
      <c r="K73" s="6"/>
      <c r="P73" s="9">
        <f t="shared" si="2"/>
        <v>0</v>
      </c>
    </row>
    <row r="74" spans="1:16" x14ac:dyDescent="0.25">
      <c r="A74" s="4" t="s">
        <v>63</v>
      </c>
      <c r="B74" s="6"/>
      <c r="C74" s="6"/>
      <c r="D74" s="6"/>
      <c r="E74" s="6"/>
      <c r="F74" s="6"/>
      <c r="G74" s="6"/>
      <c r="H74" s="6"/>
      <c r="I74" s="6"/>
      <c r="J74" s="6"/>
      <c r="K74" s="6"/>
      <c r="P74" s="9">
        <f t="shared" si="2"/>
        <v>0</v>
      </c>
    </row>
    <row r="75" spans="1:16" x14ac:dyDescent="0.25">
      <c r="A75" s="4" t="s">
        <v>64</v>
      </c>
      <c r="B75" s="6"/>
      <c r="C75" s="6"/>
      <c r="D75" s="6"/>
      <c r="E75" s="6"/>
      <c r="F75" s="6"/>
      <c r="G75" s="6"/>
      <c r="H75" s="6"/>
      <c r="I75" s="6"/>
      <c r="J75" s="6"/>
      <c r="K75" s="6"/>
      <c r="P75" s="9">
        <f t="shared" si="2"/>
        <v>0</v>
      </c>
    </row>
    <row r="76" spans="1:16" x14ac:dyDescent="0.25">
      <c r="A76" s="1" t="s">
        <v>67</v>
      </c>
      <c r="B76" s="7">
        <f>+B77+B80+B83</f>
        <v>0</v>
      </c>
      <c r="C76" s="7">
        <f>+C77+C80+C83</f>
        <v>0</v>
      </c>
      <c r="D76" s="7">
        <f>SUM(D77:D79)</f>
        <v>0</v>
      </c>
      <c r="E76" s="7">
        <f t="shared" ref="E76:K76" si="11">SUM(E77:E79)</f>
        <v>0</v>
      </c>
      <c r="F76" s="7">
        <f t="shared" si="11"/>
        <v>0</v>
      </c>
      <c r="G76" s="7">
        <f t="shared" si="11"/>
        <v>0</v>
      </c>
      <c r="H76" s="7">
        <f t="shared" si="11"/>
        <v>0</v>
      </c>
      <c r="I76" s="7">
        <f t="shared" si="11"/>
        <v>0</v>
      </c>
      <c r="J76" s="7">
        <f t="shared" si="11"/>
        <v>0</v>
      </c>
      <c r="K76" s="7">
        <f t="shared" si="11"/>
        <v>0</v>
      </c>
      <c r="L76" s="2"/>
      <c r="M76" s="2"/>
      <c r="N76" s="2"/>
      <c r="O76" s="2"/>
      <c r="P76" s="11">
        <f>SUM(P77:P79)</f>
        <v>0</v>
      </c>
    </row>
    <row r="77" spans="1:16" x14ac:dyDescent="0.25">
      <c r="A77" s="3" t="s">
        <v>68</v>
      </c>
      <c r="B77" s="8">
        <f>+B78+B79</f>
        <v>0</v>
      </c>
      <c r="C77" s="8">
        <f>+C78+C79</f>
        <v>0</v>
      </c>
      <c r="D77" s="8"/>
      <c r="E77" s="8"/>
      <c r="F77" s="8"/>
      <c r="G77" s="8"/>
      <c r="H77" s="8"/>
      <c r="I77" s="8"/>
      <c r="J77" s="8"/>
      <c r="K77" s="8"/>
      <c r="P77" s="8"/>
    </row>
    <row r="78" spans="1:16" x14ac:dyDescent="0.25">
      <c r="A78" s="4" t="s">
        <v>69</v>
      </c>
      <c r="B78" s="6"/>
      <c r="C78" s="6"/>
      <c r="D78" s="6"/>
      <c r="E78" s="6"/>
      <c r="F78" s="6"/>
      <c r="G78" s="6"/>
      <c r="H78" s="6"/>
      <c r="I78" s="6"/>
      <c r="J78" s="6"/>
      <c r="K78" s="6"/>
      <c r="P78" s="6"/>
    </row>
    <row r="79" spans="1:16" x14ac:dyDescent="0.25">
      <c r="A79" s="4" t="s">
        <v>70</v>
      </c>
      <c r="B79" s="6"/>
      <c r="C79" s="6"/>
      <c r="D79" s="6"/>
      <c r="E79" s="6"/>
      <c r="F79" s="6"/>
      <c r="G79" s="6"/>
      <c r="H79" s="6"/>
      <c r="I79" s="6"/>
      <c r="J79" s="6"/>
      <c r="K79" s="6"/>
      <c r="P79" s="6"/>
    </row>
    <row r="80" spans="1:16" x14ac:dyDescent="0.25">
      <c r="A80" s="3" t="s">
        <v>71</v>
      </c>
      <c r="B80" s="8">
        <f>+B81+B82</f>
        <v>0</v>
      </c>
      <c r="C80" s="8">
        <f>+C81+C82</f>
        <v>0</v>
      </c>
      <c r="D80" s="8">
        <f>SUM(D81:D82)</f>
        <v>0</v>
      </c>
      <c r="E80" s="8">
        <f t="shared" ref="E80:K80" si="12">SUM(E81:E82)</f>
        <v>0</v>
      </c>
      <c r="F80" s="8">
        <f t="shared" si="12"/>
        <v>0</v>
      </c>
      <c r="G80" s="8">
        <f t="shared" si="12"/>
        <v>0</v>
      </c>
      <c r="H80" s="8">
        <f t="shared" si="12"/>
        <v>0</v>
      </c>
      <c r="I80" s="8">
        <f t="shared" si="12"/>
        <v>0</v>
      </c>
      <c r="J80" s="8">
        <f t="shared" si="12"/>
        <v>0</v>
      </c>
      <c r="K80" s="8">
        <f t="shared" si="12"/>
        <v>0</v>
      </c>
      <c r="P80" s="8">
        <f>SUM(P81:P82)</f>
        <v>0</v>
      </c>
    </row>
    <row r="81" spans="1:16" x14ac:dyDescent="0.25">
      <c r="A81" s="4" t="s">
        <v>72</v>
      </c>
      <c r="B81" s="6"/>
      <c r="C81" s="6"/>
      <c r="D81" s="6"/>
      <c r="E81" s="6"/>
      <c r="F81" s="6"/>
      <c r="G81" s="6"/>
      <c r="H81" s="6"/>
      <c r="I81" s="6"/>
      <c r="J81" s="6"/>
      <c r="K81" s="6"/>
      <c r="P81" s="6"/>
    </row>
    <row r="82" spans="1:16" x14ac:dyDescent="0.25">
      <c r="A82" s="4" t="s">
        <v>73</v>
      </c>
      <c r="B82" s="6"/>
      <c r="C82" s="6"/>
      <c r="D82" s="6"/>
      <c r="E82" s="6"/>
      <c r="F82" s="6"/>
      <c r="G82" s="6"/>
      <c r="H82" s="6"/>
      <c r="I82" s="6"/>
      <c r="J82" s="6"/>
      <c r="K82" s="6"/>
      <c r="P82" s="6"/>
    </row>
    <row r="83" spans="1:16" x14ac:dyDescent="0.25">
      <c r="A83" s="3" t="s">
        <v>74</v>
      </c>
      <c r="B83" s="8">
        <f>+B84</f>
        <v>0</v>
      </c>
      <c r="C83" s="8">
        <f>+C84</f>
        <v>0</v>
      </c>
      <c r="D83" s="8">
        <f>+D84</f>
        <v>0</v>
      </c>
      <c r="E83" s="8">
        <f t="shared" ref="E83:K83" si="13">+E84</f>
        <v>0</v>
      </c>
      <c r="F83" s="8">
        <f t="shared" si="13"/>
        <v>0</v>
      </c>
      <c r="G83" s="8">
        <f t="shared" si="13"/>
        <v>0</v>
      </c>
      <c r="H83" s="8">
        <f t="shared" si="13"/>
        <v>0</v>
      </c>
      <c r="I83" s="8">
        <f t="shared" si="13"/>
        <v>0</v>
      </c>
      <c r="J83" s="8">
        <f t="shared" si="13"/>
        <v>0</v>
      </c>
      <c r="K83" s="8">
        <f t="shared" si="13"/>
        <v>0</v>
      </c>
      <c r="P83" s="8">
        <f>+P84</f>
        <v>0</v>
      </c>
    </row>
    <row r="84" spans="1:16" x14ac:dyDescent="0.25">
      <c r="A84" s="4" t="s">
        <v>75</v>
      </c>
      <c r="B84" s="6"/>
      <c r="C84" s="6"/>
      <c r="D84" s="6"/>
      <c r="E84" s="6"/>
      <c r="F84" s="6"/>
      <c r="G84" s="6"/>
      <c r="H84" s="6"/>
      <c r="I84" s="6"/>
      <c r="J84" s="6"/>
      <c r="K84" s="6"/>
      <c r="P84" s="6"/>
    </row>
    <row r="85" spans="1:16" x14ac:dyDescent="0.25">
      <c r="A85" s="5" t="s">
        <v>65</v>
      </c>
      <c r="B85" s="12">
        <f>+B11</f>
        <v>216323501</v>
      </c>
      <c r="C85" s="12">
        <f>+C11</f>
        <v>0</v>
      </c>
      <c r="D85" s="12">
        <f>+D11</f>
        <v>10242035.790000001</v>
      </c>
      <c r="E85" s="12">
        <f t="shared" ref="E85:P85" si="14">+E11</f>
        <v>9738180.2599999998</v>
      </c>
      <c r="F85" s="12">
        <f t="shared" si="14"/>
        <v>11021863.48</v>
      </c>
      <c r="G85" s="12">
        <f t="shared" si="14"/>
        <v>20922261.159999996</v>
      </c>
      <c r="H85" s="12">
        <f>+H11</f>
        <v>15402333.220000001</v>
      </c>
      <c r="I85" s="12">
        <f t="shared" si="14"/>
        <v>13845349.659999998</v>
      </c>
      <c r="J85" s="12">
        <f t="shared" si="14"/>
        <v>13503772.25</v>
      </c>
      <c r="K85" s="12">
        <f t="shared" si="14"/>
        <v>12113729.98</v>
      </c>
      <c r="L85" s="12">
        <f t="shared" si="14"/>
        <v>0</v>
      </c>
      <c r="M85" s="12">
        <f t="shared" si="14"/>
        <v>0</v>
      </c>
      <c r="N85" s="12">
        <f t="shared" si="14"/>
        <v>0</v>
      </c>
      <c r="O85" s="12">
        <f t="shared" si="14"/>
        <v>0</v>
      </c>
      <c r="P85" s="12">
        <f t="shared" si="14"/>
        <v>106789525.8</v>
      </c>
    </row>
    <row r="87" spans="1:16" x14ac:dyDescent="0.25">
      <c r="B87" s="16"/>
      <c r="C87" s="16"/>
      <c r="H87" s="16"/>
    </row>
    <row r="88" spans="1:16" ht="15" customHeight="1" x14ac:dyDescent="0.25">
      <c r="A88" s="19" t="s">
        <v>102</v>
      </c>
      <c r="B88" s="6"/>
      <c r="C88" s="6"/>
      <c r="D88" s="6"/>
      <c r="E88" s="29" t="s">
        <v>96</v>
      </c>
      <c r="F88" s="29"/>
      <c r="G88" s="29"/>
      <c r="H88" s="6"/>
      <c r="I88" s="6"/>
      <c r="J88" s="38"/>
      <c r="K88" s="38"/>
      <c r="L88" s="29" t="s">
        <v>97</v>
      </c>
      <c r="M88" s="29"/>
      <c r="N88" s="6"/>
    </row>
    <row r="89" spans="1:16" ht="15" customHeight="1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6" ht="15" customHeight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6" ht="15" customHeight="1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6" ht="15" customHeight="1" x14ac:dyDescent="0.25">
      <c r="A92" s="17" t="s">
        <v>100</v>
      </c>
      <c r="B92" s="29"/>
      <c r="C92" s="29"/>
      <c r="D92" s="29"/>
      <c r="E92" s="29" t="s">
        <v>103</v>
      </c>
      <c r="F92" s="29"/>
      <c r="G92" s="29"/>
      <c r="H92" s="6"/>
      <c r="I92" s="6"/>
      <c r="J92" s="30"/>
      <c r="K92" s="30"/>
      <c r="L92" s="31" t="s">
        <v>98</v>
      </c>
      <c r="M92" s="31"/>
      <c r="N92" s="6"/>
    </row>
    <row r="93" spans="1:16" ht="15" customHeight="1" x14ac:dyDescent="0.25">
      <c r="A93" s="18" t="s">
        <v>101</v>
      </c>
      <c r="B93" s="6"/>
      <c r="C93" s="6"/>
      <c r="D93" s="6"/>
      <c r="E93" s="35" t="s">
        <v>104</v>
      </c>
      <c r="F93" s="35"/>
      <c r="G93" s="35"/>
      <c r="H93" s="6"/>
      <c r="I93" s="6"/>
      <c r="J93" s="36"/>
      <c r="K93" s="36"/>
      <c r="L93" s="37" t="s">
        <v>99</v>
      </c>
      <c r="M93" s="37"/>
      <c r="N93" s="6"/>
    </row>
  </sheetData>
  <mergeCells count="19">
    <mergeCell ref="E93:G93"/>
    <mergeCell ref="J93:K93"/>
    <mergeCell ref="L93:M93"/>
    <mergeCell ref="E88:G88"/>
    <mergeCell ref="J88:K88"/>
    <mergeCell ref="L88:M88"/>
    <mergeCell ref="B92:D92"/>
    <mergeCell ref="E92:G92"/>
    <mergeCell ref="J92:K92"/>
    <mergeCell ref="L92:M92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23622047244094491" right="0.27559055118110237" top="0.47244094488188981" bottom="0.47244094488188981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Juana Heredia Martínez</cp:lastModifiedBy>
  <cp:lastPrinted>2025-02-03T13:33:54Z</cp:lastPrinted>
  <dcterms:created xsi:type="dcterms:W3CDTF">2021-07-29T18:58:50Z</dcterms:created>
  <dcterms:modified xsi:type="dcterms:W3CDTF">2025-09-01T15:06:04Z</dcterms:modified>
</cp:coreProperties>
</file>