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nphurd-my.sharepoint.com/personal/mdiaz_bnphu_gob_do/Documents/Desktop/SEPTIEMBRE 2025/"/>
    </mc:Choice>
  </mc:AlternateContent>
  <xr:revisionPtr revIDLastSave="63" documentId="13_ncr:1_{59E219E9-8D73-47F1-BDE5-C6CF51BC255E}" xr6:coauthVersionLast="47" xr6:coauthVersionMax="47" xr10:uidLastSave="{BC759EB8-ACC2-4778-B39E-115BA258100A}"/>
  <bookViews>
    <workbookView xWindow="-120" yWindow="-120" windowWidth="29040" windowHeight="15720" xr2:uid="{00000000-000D-0000-FFFF-FFFF00000000}"/>
  </bookViews>
  <sheets>
    <sheet name="CARACTER TEMP. SEPTIEMBRE 2025" sheetId="1" r:id="rId1"/>
  </sheets>
  <definedNames>
    <definedName name="_xlnm.Print_Titles" localSheetId="0">'CARACTER TEMP. SEPTIEMBRE 2025'!$9:$9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I33" i="1"/>
  <c r="F33" i="1"/>
  <c r="C33" i="1"/>
  <c r="G32" i="1"/>
  <c r="K32" i="1" s="1"/>
  <c r="L32" i="1" s="1"/>
  <c r="H32" i="1"/>
  <c r="J74" i="1" l="1"/>
  <c r="I74" i="1"/>
  <c r="F74" i="1"/>
  <c r="C74" i="1"/>
  <c r="H73" i="1"/>
  <c r="H74" i="1" s="1"/>
  <c r="G73" i="1"/>
  <c r="G77" i="1"/>
  <c r="H77" i="1"/>
  <c r="K29" i="1"/>
  <c r="I62" i="1"/>
  <c r="J62" i="1"/>
  <c r="K62" i="1"/>
  <c r="F62" i="1"/>
  <c r="I58" i="1"/>
  <c r="J58" i="1"/>
  <c r="F58" i="1"/>
  <c r="C58" i="1"/>
  <c r="L29" i="1" l="1"/>
  <c r="K73" i="1"/>
  <c r="L73" i="1" s="1"/>
  <c r="L74" i="1" s="1"/>
  <c r="G74" i="1"/>
  <c r="K77" i="1"/>
  <c r="L77" i="1" s="1"/>
  <c r="K74" i="1" l="1"/>
  <c r="I70" i="1"/>
  <c r="G15" i="1" l="1"/>
  <c r="H15" i="1"/>
  <c r="G16" i="1"/>
  <c r="H16" i="1"/>
  <c r="K17" i="1"/>
  <c r="L17" i="1" s="1"/>
  <c r="C18" i="1"/>
  <c r="F18" i="1"/>
  <c r="I18" i="1"/>
  <c r="J18" i="1"/>
  <c r="G21" i="1"/>
  <c r="G22" i="1" s="1"/>
  <c r="H21" i="1"/>
  <c r="H22" i="1" s="1"/>
  <c r="C22" i="1"/>
  <c r="F22" i="1"/>
  <c r="I22" i="1"/>
  <c r="J22" i="1"/>
  <c r="K22" i="1"/>
  <c r="L22" i="1"/>
  <c r="G25" i="1"/>
  <c r="H25" i="1"/>
  <c r="H26" i="1" s="1"/>
  <c r="C26" i="1"/>
  <c r="F26" i="1"/>
  <c r="I26" i="1"/>
  <c r="J26" i="1"/>
  <c r="K16" i="1" l="1"/>
  <c r="L16" i="1" s="1"/>
  <c r="K25" i="1"/>
  <c r="K26" i="1" s="1"/>
  <c r="L26" i="1" s="1"/>
  <c r="H18" i="1"/>
  <c r="K15" i="1"/>
  <c r="G26" i="1"/>
  <c r="G18" i="1"/>
  <c r="K18" i="1" l="1"/>
  <c r="L25" i="1"/>
  <c r="L15" i="1"/>
  <c r="L18" i="1" s="1"/>
  <c r="J46" i="1"/>
  <c r="I46" i="1"/>
  <c r="F46" i="1"/>
  <c r="J50" i="1"/>
  <c r="I50" i="1"/>
  <c r="F50" i="1"/>
  <c r="C50" i="1"/>
  <c r="C46" i="1"/>
  <c r="J84" i="1" l="1"/>
  <c r="I84" i="1"/>
  <c r="F84" i="1"/>
  <c r="C84" i="1"/>
  <c r="H83" i="1"/>
  <c r="G83" i="1"/>
  <c r="H82" i="1"/>
  <c r="G82" i="1"/>
  <c r="J79" i="1"/>
  <c r="I79" i="1"/>
  <c r="F79" i="1"/>
  <c r="C79" i="1"/>
  <c r="H78" i="1"/>
  <c r="G78" i="1"/>
  <c r="J70" i="1"/>
  <c r="F70" i="1"/>
  <c r="C70" i="1"/>
  <c r="H69" i="1"/>
  <c r="H70" i="1" s="1"/>
  <c r="G69" i="1"/>
  <c r="G70" i="1" s="1"/>
  <c r="J66" i="1"/>
  <c r="I66" i="1"/>
  <c r="F66" i="1"/>
  <c r="C66" i="1"/>
  <c r="H65" i="1"/>
  <c r="H66" i="1" s="1"/>
  <c r="G65" i="1"/>
  <c r="G66" i="1" s="1"/>
  <c r="C62" i="1"/>
  <c r="L61" i="1"/>
  <c r="L62" i="1" s="1"/>
  <c r="H61" i="1"/>
  <c r="H62" i="1" s="1"/>
  <c r="G61" i="1"/>
  <c r="G62" i="1" s="1"/>
  <c r="H57" i="1"/>
  <c r="H58" i="1" s="1"/>
  <c r="G57" i="1"/>
  <c r="G58" i="1" s="1"/>
  <c r="J54" i="1"/>
  <c r="I54" i="1"/>
  <c r="F54" i="1"/>
  <c r="C54" i="1"/>
  <c r="H53" i="1"/>
  <c r="H54" i="1" s="1"/>
  <c r="G53" i="1"/>
  <c r="G54" i="1" s="1"/>
  <c r="H49" i="1"/>
  <c r="H50" i="1" s="1"/>
  <c r="G49" i="1"/>
  <c r="G50" i="1" s="1"/>
  <c r="H45" i="1"/>
  <c r="H46" i="1" s="1"/>
  <c r="G45" i="1"/>
  <c r="G46" i="1" s="1"/>
  <c r="J42" i="1"/>
  <c r="I42" i="1"/>
  <c r="F42" i="1"/>
  <c r="C42" i="1"/>
  <c r="H41" i="1"/>
  <c r="H42" i="1" s="1"/>
  <c r="G41" i="1"/>
  <c r="G42" i="1" s="1"/>
  <c r="J38" i="1"/>
  <c r="I38" i="1"/>
  <c r="F38" i="1"/>
  <c r="C38" i="1"/>
  <c r="H37" i="1"/>
  <c r="G37" i="1"/>
  <c r="H36" i="1"/>
  <c r="G36" i="1"/>
  <c r="H31" i="1"/>
  <c r="G31" i="1"/>
  <c r="H30" i="1"/>
  <c r="H33" i="1" s="1"/>
  <c r="G30" i="1"/>
  <c r="G33" i="1" s="1"/>
  <c r="J12" i="1"/>
  <c r="I12" i="1"/>
  <c r="F12" i="1"/>
  <c r="C12" i="1"/>
  <c r="H11" i="1"/>
  <c r="G11" i="1"/>
  <c r="G12" i="1" s="1"/>
  <c r="K78" i="1" l="1"/>
  <c r="L78" i="1" s="1"/>
  <c r="K82" i="1"/>
  <c r="L82" i="1" s="1"/>
  <c r="H38" i="1"/>
  <c r="H79" i="1"/>
  <c r="H84" i="1"/>
  <c r="K83" i="1"/>
  <c r="L83" i="1" s="1"/>
  <c r="K30" i="1"/>
  <c r="G38" i="1"/>
  <c r="G79" i="1"/>
  <c r="G84" i="1"/>
  <c r="K31" i="1"/>
  <c r="L31" i="1" s="1"/>
  <c r="K37" i="1"/>
  <c r="L37" i="1" s="1"/>
  <c r="K49" i="1"/>
  <c r="H12" i="1"/>
  <c r="K11" i="1"/>
  <c r="K36" i="1"/>
  <c r="K41" i="1"/>
  <c r="K45" i="1"/>
  <c r="K46" i="1" s="1"/>
  <c r="K53" i="1"/>
  <c r="K57" i="1"/>
  <c r="K58" i="1" s="1"/>
  <c r="K65" i="1"/>
  <c r="K69" i="1"/>
  <c r="K33" i="1" l="1"/>
  <c r="L30" i="1"/>
  <c r="L33" i="1" s="1"/>
  <c r="L84" i="1"/>
  <c r="L79" i="1"/>
  <c r="L49" i="1"/>
  <c r="L50" i="1" s="1"/>
  <c r="K50" i="1"/>
  <c r="K79" i="1"/>
  <c r="K84" i="1"/>
  <c r="L69" i="1"/>
  <c r="L70" i="1" s="1"/>
  <c r="K70" i="1"/>
  <c r="L57" i="1"/>
  <c r="L41" i="1"/>
  <c r="L42" i="1" s="1"/>
  <c r="K42" i="1"/>
  <c r="L65" i="1"/>
  <c r="L66" i="1" s="1"/>
  <c r="K66" i="1"/>
  <c r="L36" i="1"/>
  <c r="L38" i="1" s="1"/>
  <c r="K38" i="1"/>
  <c r="L11" i="1"/>
  <c r="L12" i="1" s="1"/>
  <c r="K12" i="1"/>
  <c r="L53" i="1"/>
  <c r="L54" i="1" s="1"/>
  <c r="K54" i="1"/>
  <c r="L45" i="1"/>
  <c r="L46" i="1" s="1"/>
  <c r="L58" i="1" l="1"/>
</calcChain>
</file>

<file path=xl/sharedStrings.xml><?xml version="1.0" encoding="utf-8"?>
<sst xmlns="http://schemas.openxmlformats.org/spreadsheetml/2006/main" count="157" uniqueCount="98">
  <si>
    <t>BIBLIOTECA NACIONAL PEDRO HENRIQUEZ UREÑA</t>
  </si>
  <si>
    <t>NÓMINA PERSONAL CARÁCTER TEMPORAL</t>
  </si>
  <si>
    <t>Seguridad Social</t>
  </si>
  <si>
    <t>COD.</t>
  </si>
  <si>
    <t xml:space="preserve">Nombre y Apellido </t>
  </si>
  <si>
    <t xml:space="preserve">Funciones </t>
  </si>
  <si>
    <t>Género</t>
  </si>
  <si>
    <t>Ingreso Bruto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</si>
  <si>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</si>
  <si>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</si>
  <si>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</si>
  <si>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</si>
  <si>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</si>
  <si>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</si>
  <si>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DEPARTAMENTO JURÍDICO</t>
  </si>
  <si>
    <t>T7</t>
  </si>
  <si>
    <t xml:space="preserve">OSCAR MANUEL HERASME MATOS </t>
  </si>
  <si>
    <t>ENCARGADO (A)</t>
  </si>
  <si>
    <t>M</t>
  </si>
  <si>
    <t xml:space="preserve">DEPARTAMENTO DE PLANIFICACIÓN Y DESARROLLO </t>
  </si>
  <si>
    <t>F</t>
  </si>
  <si>
    <t>T21</t>
  </si>
  <si>
    <t xml:space="preserve">TAÍNA BERROA OZUNA </t>
  </si>
  <si>
    <t>ANALISTA  DESARROLLO INST.</t>
  </si>
  <si>
    <t>T34</t>
  </si>
  <si>
    <t>ANGELY ALTAGRACIA YNOA TAVERAS</t>
  </si>
  <si>
    <t>ANALISTA PROYECTO</t>
  </si>
  <si>
    <t xml:space="preserve">DIVISIÓN DE PROTOCOLO Y EVENTOS </t>
  </si>
  <si>
    <t>T12</t>
  </si>
  <si>
    <t xml:space="preserve">JOSANNY MONI MOTA </t>
  </si>
  <si>
    <t>DIVISIÓN DE RELACIONES INTERINSTITUCIONALES</t>
  </si>
  <si>
    <t>T14</t>
  </si>
  <si>
    <t xml:space="preserve">GIANNA MARÍA PERALTA CASTRO </t>
  </si>
  <si>
    <t xml:space="preserve">DEPARTAMENTO DE RECURSOS HUMANOS </t>
  </si>
  <si>
    <t>T9</t>
  </si>
  <si>
    <t xml:space="preserve">PAMELA ALCÁNTARA PIÑA </t>
  </si>
  <si>
    <t>ANALISTA DE COMP. Y BENEFICIOS</t>
  </si>
  <si>
    <t>T10</t>
  </si>
  <si>
    <t xml:space="preserve">LIN MASSIEL ABREU RIVAS </t>
  </si>
  <si>
    <t>ANALISTA DE RECURSOS HUMANOS</t>
  </si>
  <si>
    <t xml:space="preserve">DEPARTAMENTO DE COMUNICACIÓN </t>
  </si>
  <si>
    <t>T1</t>
  </si>
  <si>
    <t xml:space="preserve">RAFAEL DARIO BELISARIO DURÁN </t>
  </si>
  <si>
    <t>T13</t>
  </si>
  <si>
    <t xml:space="preserve">PERIODISTA </t>
  </si>
  <si>
    <t>DIVISIÓN DE PUBLICACIONES</t>
  </si>
  <si>
    <t>T23</t>
  </si>
  <si>
    <t xml:space="preserve">LEIBIANNA CRISTINA NG BÁEZ </t>
  </si>
  <si>
    <t xml:space="preserve">DEPARTAMENTO ADMINISTRATIVO  FINANCIERO </t>
  </si>
  <si>
    <t>T3</t>
  </si>
  <si>
    <t xml:space="preserve">EDWIN RAFAEL TEJEDA CIPRIÁN </t>
  </si>
  <si>
    <t>T22</t>
  </si>
  <si>
    <t xml:space="preserve">MIOSOTY MARINE DÍAZ PIMENTEL </t>
  </si>
  <si>
    <t xml:space="preserve">DIVISIÓN DE COMPRAS Y CONTRATACIONES </t>
  </si>
  <si>
    <t>T4</t>
  </si>
  <si>
    <t xml:space="preserve">CRISTIAN JOSE BARRERAS MANZUETA </t>
  </si>
  <si>
    <t xml:space="preserve">DEPARTAMENTO DE TÉCNOLOGIA DE LA INFORMACIÓN Y COMUNICACIÓN </t>
  </si>
  <si>
    <t>T29</t>
  </si>
  <si>
    <t xml:space="preserve">ANDRÉS DAVID PATIÑO MATOS </t>
  </si>
  <si>
    <t>T31</t>
  </si>
  <si>
    <t>ARLESS VIOLETA MATOS REYES</t>
  </si>
  <si>
    <t>DEPARTAMENTO DE SERVICIO AL PUBLICO</t>
  </si>
  <si>
    <t>T32</t>
  </si>
  <si>
    <t>ELIZABETH  POLANCO CASTRO</t>
  </si>
  <si>
    <t>SUPERVISOR (A)</t>
  </si>
  <si>
    <t>T28</t>
  </si>
  <si>
    <t xml:space="preserve">WANDA LIDUVINA GUZMÁN GUERRERO </t>
  </si>
  <si>
    <t>RED NACIONAL DE BIBLIOTECAS PÚBLICAS</t>
  </si>
  <si>
    <t>T30</t>
  </si>
  <si>
    <t xml:space="preserve">JULIO CESAR MOREL </t>
  </si>
  <si>
    <t>T16</t>
  </si>
  <si>
    <t>CARMEN GIOVANNI POLANCO LOVERA</t>
  </si>
  <si>
    <t>COORDINADOR (A)</t>
  </si>
  <si>
    <t xml:space="preserve">BIBLIOTECAS PÚBLICAS </t>
  </si>
  <si>
    <t>T18</t>
  </si>
  <si>
    <t xml:space="preserve">AIDE LIRANZO DEL VILLAR </t>
  </si>
  <si>
    <t>T19</t>
  </si>
  <si>
    <t>RAMÓN ANTONIO CABRAL DE LA CRUZ</t>
  </si>
  <si>
    <t>MARÍA ALT. Y FERRAND RODRÍGUEZ</t>
  </si>
  <si>
    <t xml:space="preserve">DIVISIÓN DE CONTABILIDAD </t>
  </si>
  <si>
    <t xml:space="preserve">ADM.DE SISTEMAS DE GESTION </t>
  </si>
  <si>
    <t>ANALISTA FINANCIERO (A)</t>
  </si>
  <si>
    <t>YAMIL ARBAJE DE MOYA</t>
  </si>
  <si>
    <t>T35</t>
  </si>
  <si>
    <t>DIVISION DE HEMEROTECA</t>
  </si>
  <si>
    <t xml:space="preserve">DIVISIÓN DE SERVICIOS GENERALES </t>
  </si>
  <si>
    <t>CLAUDINO SOSA MENA</t>
  </si>
  <si>
    <t xml:space="preserve">DEPARTAMENTO DE GESTIÓN CULTURAL </t>
  </si>
  <si>
    <t>KRISTEL IVONNE VENTURA MEJIA</t>
  </si>
  <si>
    <t>FACILITADOR BIBLIOTECARIO</t>
  </si>
  <si>
    <t>01/07/2025-31/12/2025</t>
  </si>
  <si>
    <t>01/07/2025-31/12/2026</t>
  </si>
  <si>
    <t>CARACTER TEMPORAL (VIGENCIA)</t>
  </si>
  <si>
    <t>01/09/2025-28/02/2026</t>
  </si>
  <si>
    <t>T33</t>
  </si>
  <si>
    <t>LILIANA ELIZABETH LACEN LOPEZ</t>
  </si>
  <si>
    <t>ANALISTA DE CAP. Y DESARROLLO</t>
  </si>
  <si>
    <t>01/08/2025-31/01/2026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</si>
</sst>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4" borderId="0" xfId="0" applyFont="1" applyFill="1"/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5" borderId="6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7" fillId="6" borderId="11" xfId="0" applyFont="1" applyFill="1" applyBorder="1" applyAlignment="1">
      <alignment horizontal="left"/>
    </xf>
    <xf numFmtId="0" fontId="7" fillId="6" borderId="12" xfId="0" applyFont="1" applyFill="1" applyBorder="1" applyAlignment="1">
      <alignment horizontal="left"/>
    </xf>
    <xf numFmtId="164" fontId="7" fillId="6" borderId="12" xfId="1" applyFont="1" applyFill="1" applyBorder="1" applyAlignment="1">
      <alignment horizontal="center"/>
    </xf>
    <xf numFmtId="164" fontId="7" fillId="6" borderId="12" xfId="1" applyFont="1" applyFill="1" applyBorder="1" applyAlignment="1">
      <alignment horizontal="left"/>
    </xf>
    <xf numFmtId="164" fontId="7" fillId="6" borderId="13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5" borderId="2" xfId="0" applyFont="1" applyFill="1" applyBorder="1"/>
    <xf numFmtId="0" fontId="2" fillId="5" borderId="14" xfId="0" applyFont="1" applyFill="1" applyBorder="1"/>
    <xf numFmtId="0" fontId="2" fillId="5" borderId="3" xfId="0" applyFont="1" applyFill="1" applyBorder="1"/>
    <xf numFmtId="0" fontId="2" fillId="5" borderId="22" xfId="0" applyFont="1" applyFill="1" applyBorder="1"/>
    <xf numFmtId="0" fontId="0" fillId="4" borderId="0" xfId="0" applyFill="1"/>
    <xf numFmtId="0" fontId="7" fillId="4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1" applyFont="1" applyFill="1" applyBorder="1" applyAlignment="1">
      <alignment horizontal="center"/>
    </xf>
    <xf numFmtId="164" fontId="7" fillId="0" borderId="0" xfId="1" applyFont="1" applyFill="1" applyBorder="1" applyAlignment="1">
      <alignment horizontal="left"/>
    </xf>
    <xf numFmtId="164" fontId="7" fillId="4" borderId="0" xfId="1" applyFont="1" applyFill="1" applyBorder="1" applyAlignment="1">
      <alignment horizontal="center"/>
    </xf>
    <xf numFmtId="164" fontId="7" fillId="4" borderId="0" xfId="1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4" borderId="22" xfId="0" applyFont="1" applyFill="1" applyBorder="1" applyAlignment="1">
      <alignment horizontal="left"/>
    </xf>
    <xf numFmtId="164" fontId="7" fillId="4" borderId="5" xfId="1" applyFont="1" applyFill="1" applyBorder="1" applyAlignment="1">
      <alignment horizontal="center"/>
    </xf>
    <xf numFmtId="164" fontId="7" fillId="4" borderId="5" xfId="1" applyFont="1" applyFill="1" applyBorder="1" applyAlignment="1">
      <alignment horizontal="left"/>
    </xf>
    <xf numFmtId="0" fontId="2" fillId="7" borderId="6" xfId="0" applyFont="1" applyFill="1" applyBorder="1"/>
    <xf numFmtId="0" fontId="2" fillId="7" borderId="5" xfId="0" applyFont="1" applyFill="1" applyBorder="1"/>
    <xf numFmtId="0" fontId="2" fillId="7" borderId="7" xfId="0" applyFont="1" applyFill="1" applyBorder="1"/>
    <xf numFmtId="49" fontId="10" fillId="5" borderId="6" xfId="0" applyNumberFormat="1" applyFont="1" applyFill="1" applyBorder="1"/>
    <xf numFmtId="0" fontId="10" fillId="5" borderId="5" xfId="0" applyFont="1" applyFill="1" applyBorder="1"/>
    <xf numFmtId="0" fontId="10" fillId="5" borderId="5" xfId="0" applyFont="1" applyFill="1" applyBorder="1" applyAlignment="1">
      <alignment horizontal="center"/>
    </xf>
    <xf numFmtId="0" fontId="10" fillId="5" borderId="7" xfId="0" applyFont="1" applyFill="1" applyBorder="1"/>
    <xf numFmtId="0" fontId="6" fillId="4" borderId="27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center" vertical="center"/>
    </xf>
    <xf numFmtId="164" fontId="6" fillId="4" borderId="15" xfId="1" applyFont="1" applyFill="1" applyBorder="1" applyAlignment="1">
      <alignment horizontal="left" vertical="center"/>
    </xf>
    <xf numFmtId="164" fontId="6" fillId="4" borderId="16" xfId="1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164" fontId="6" fillId="4" borderId="9" xfId="1" applyFont="1" applyFill="1" applyBorder="1" applyAlignment="1">
      <alignment horizontal="left" vertical="center"/>
    </xf>
    <xf numFmtId="164" fontId="6" fillId="4" borderId="10" xfId="1" applyFont="1" applyFill="1" applyBorder="1" applyAlignment="1">
      <alignment horizontal="left" vertical="center"/>
    </xf>
    <xf numFmtId="0" fontId="11" fillId="0" borderId="15" xfId="0" applyFont="1" applyBorder="1" applyAlignment="1">
      <alignment horizontal="center" vertical="center" wrapText="1" readingOrder="1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left" vertical="center"/>
    </xf>
    <xf numFmtId="0" fontId="11" fillId="0" borderId="18" xfId="0" applyFont="1" applyBorder="1" applyAlignment="1">
      <alignment horizontal="center" vertical="center" wrapText="1" readingOrder="1"/>
    </xf>
    <xf numFmtId="0" fontId="8" fillId="0" borderId="18" xfId="0" applyFont="1" applyBorder="1" applyAlignment="1">
      <alignment horizontal="center" vertical="center"/>
    </xf>
    <xf numFmtId="164" fontId="6" fillId="4" borderId="18" xfId="1" applyFont="1" applyFill="1" applyBorder="1" applyAlignment="1">
      <alignment horizontal="left" vertical="center"/>
    </xf>
    <xf numFmtId="164" fontId="6" fillId="4" borderId="19" xfId="1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/>
    </xf>
    <xf numFmtId="164" fontId="6" fillId="4" borderId="24" xfId="1" applyFont="1" applyFill="1" applyBorder="1" applyAlignment="1">
      <alignment horizontal="center" vertical="center"/>
    </xf>
    <xf numFmtId="164" fontId="6" fillId="4" borderId="24" xfId="1" applyFont="1" applyFill="1" applyBorder="1" applyAlignment="1">
      <alignment horizontal="left" vertical="center"/>
    </xf>
    <xf numFmtId="4" fontId="6" fillId="4" borderId="25" xfId="1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vertical="center"/>
    </xf>
    <xf numFmtId="0" fontId="8" fillId="4" borderId="9" xfId="0" applyFont="1" applyFill="1" applyBorder="1" applyAlignment="1">
      <alignment horizontal="center" vertical="center"/>
    </xf>
    <xf numFmtId="4" fontId="8" fillId="4" borderId="9" xfId="0" applyNumberFormat="1" applyFont="1" applyFill="1" applyBorder="1" applyAlignment="1">
      <alignment vertical="center"/>
    </xf>
    <xf numFmtId="4" fontId="8" fillId="4" borderId="18" xfId="0" applyNumberFormat="1" applyFont="1" applyFill="1" applyBorder="1" applyAlignment="1">
      <alignment vertical="center"/>
    </xf>
    <xf numFmtId="43" fontId="8" fillId="4" borderId="9" xfId="0" applyNumberFormat="1" applyFont="1" applyFill="1" applyBorder="1" applyAlignment="1">
      <alignment vertical="center"/>
    </xf>
    <xf numFmtId="43" fontId="8" fillId="4" borderId="10" xfId="0" applyNumberFormat="1" applyFont="1" applyFill="1" applyBorder="1" applyAlignment="1">
      <alignment horizontal="right" vertical="center"/>
    </xf>
    <xf numFmtId="43" fontId="8" fillId="4" borderId="18" xfId="0" applyNumberFormat="1" applyFont="1" applyFill="1" applyBorder="1" applyAlignment="1">
      <alignment vertical="center"/>
    </xf>
    <xf numFmtId="43" fontId="8" fillId="4" borderId="19" xfId="0" applyNumberFormat="1" applyFont="1" applyFill="1" applyBorder="1" applyAlignment="1">
      <alignment vertical="center"/>
    </xf>
    <xf numFmtId="0" fontId="6" fillId="4" borderId="20" xfId="0" applyFont="1" applyFill="1" applyBorder="1" applyAlignment="1">
      <alignment horizontal="left" vertical="center"/>
    </xf>
    <xf numFmtId="164" fontId="6" fillId="4" borderId="20" xfId="1" applyFont="1" applyFill="1" applyBorder="1" applyAlignment="1">
      <alignment horizontal="center" vertical="center"/>
    </xf>
    <xf numFmtId="4" fontId="8" fillId="4" borderId="20" xfId="0" applyNumberFormat="1" applyFont="1" applyFill="1" applyBorder="1" applyAlignment="1">
      <alignment vertical="center"/>
    </xf>
    <xf numFmtId="164" fontId="6" fillId="4" borderId="20" xfId="1" applyFont="1" applyFill="1" applyBorder="1" applyAlignment="1">
      <alignment horizontal="left" vertical="center"/>
    </xf>
    <xf numFmtId="43" fontId="8" fillId="4" borderId="20" xfId="0" applyNumberFormat="1" applyFont="1" applyFill="1" applyBorder="1" applyAlignment="1">
      <alignment vertical="center"/>
    </xf>
    <xf numFmtId="43" fontId="8" fillId="4" borderId="21" xfId="0" applyNumberFormat="1" applyFont="1" applyFill="1" applyBorder="1" applyAlignment="1">
      <alignment vertical="center"/>
    </xf>
    <xf numFmtId="164" fontId="6" fillId="4" borderId="18" xfId="1" applyFont="1" applyFill="1" applyBorder="1" applyAlignment="1">
      <alignment horizontal="center" vertical="center"/>
    </xf>
    <xf numFmtId="43" fontId="8" fillId="4" borderId="24" xfId="0" applyNumberFormat="1" applyFont="1" applyFill="1" applyBorder="1" applyAlignment="1">
      <alignment vertical="center"/>
    </xf>
    <xf numFmtId="43" fontId="8" fillId="4" borderId="25" xfId="0" applyNumberFormat="1" applyFont="1" applyFill="1" applyBorder="1" applyAlignment="1">
      <alignment vertical="center"/>
    </xf>
    <xf numFmtId="49" fontId="6" fillId="4" borderId="23" xfId="1" applyNumberFormat="1" applyFont="1" applyFill="1" applyBorder="1" applyAlignment="1">
      <alignment horizontal="center" vertical="center"/>
    </xf>
    <xf numFmtId="4" fontId="8" fillId="4" borderId="24" xfId="0" applyNumberFormat="1" applyFont="1" applyFill="1" applyBorder="1" applyAlignment="1">
      <alignment vertical="center"/>
    </xf>
    <xf numFmtId="43" fontId="8" fillId="4" borderId="10" xfId="0" applyNumberFormat="1" applyFont="1" applyFill="1" applyBorder="1" applyAlignment="1">
      <alignment vertical="center"/>
    </xf>
    <xf numFmtId="0" fontId="6" fillId="4" borderId="26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4" fontId="8" fillId="4" borderId="9" xfId="0" applyNumberFormat="1" applyFont="1" applyFill="1" applyBorder="1" applyAlignment="1">
      <alignment horizontal="center" vertical="center"/>
    </xf>
    <xf numFmtId="49" fontId="6" fillId="4" borderId="17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4" borderId="24" xfId="0" applyFill="1" applyBorder="1" applyAlignment="1">
      <alignment vertical="center"/>
    </xf>
    <xf numFmtId="0" fontId="0" fillId="0" borderId="24" xfId="0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164" fontId="6" fillId="4" borderId="9" xfId="1" applyFont="1" applyFill="1" applyBorder="1" applyAlignment="1">
      <alignment horizontal="center" vertical="center"/>
    </xf>
    <xf numFmtId="0" fontId="3" fillId="2" borderId="0" xfId="0" applyFont="1" applyFill="1"/>
    <xf numFmtId="0" fontId="8" fillId="4" borderId="28" xfId="0" applyFont="1" applyFill="1" applyBorder="1" applyAlignment="1">
      <alignment horizontal="center"/>
    </xf>
    <xf numFmtId="0" fontId="11" fillId="0" borderId="24" xfId="0" applyFont="1" applyBorder="1" applyAlignment="1">
      <alignment horizontal="center" vertical="center" wrapText="1" readingOrder="1"/>
    </xf>
    <xf numFmtId="4" fontId="0" fillId="0" borderId="24" xfId="0" applyNumberFormat="1" applyBorder="1" applyAlignment="1">
      <alignment vertical="center"/>
    </xf>
    <xf numFmtId="4" fontId="6" fillId="4" borderId="24" xfId="1" applyNumberFormat="1" applyFont="1" applyFill="1" applyBorder="1" applyAlignment="1">
      <alignment horizontal="right" vertical="center"/>
    </xf>
    <xf numFmtId="0" fontId="11" fillId="0" borderId="9" xfId="0" applyFont="1" applyBorder="1" applyAlignment="1">
      <alignment horizontal="center" vertical="center" wrapText="1" readingOrder="1"/>
    </xf>
    <xf numFmtId="0" fontId="7" fillId="6" borderId="6" xfId="0" applyFont="1" applyFill="1" applyBorder="1" applyAlignment="1">
      <alignment horizontal="left"/>
    </xf>
    <xf numFmtId="49" fontId="6" fillId="4" borderId="8" xfId="0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left"/>
    </xf>
    <xf numFmtId="164" fontId="6" fillId="4" borderId="9" xfId="1" applyFont="1" applyFill="1" applyBorder="1" applyAlignment="1">
      <alignment horizontal="center"/>
    </xf>
    <xf numFmtId="164" fontId="6" fillId="4" borderId="9" xfId="1" applyFont="1" applyFill="1" applyBorder="1" applyAlignment="1">
      <alignment horizontal="left"/>
    </xf>
    <xf numFmtId="164" fontId="6" fillId="4" borderId="10" xfId="1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" fontId="3" fillId="2" borderId="0" xfId="0" applyNumberFormat="1" applyFont="1" applyFill="1" applyAlignment="1">
      <alignment horizontal="center"/>
    </xf>
    <xf numFmtId="0" fontId="6" fillId="4" borderId="1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vertical="center"/>
    </xf>
    <xf numFmtId="0" fontId="8" fillId="4" borderId="18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190500</xdr:rowOff>
    </xdr:from>
    <xdr:to>
      <xdr:col>1</xdr:col>
      <xdr:colOff>1533526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7F9E83-C8B8-44AF-81FA-C14C9DAB25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0"/>
          <a:ext cx="2095501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95250</xdr:colOff>
      <xdr:row>1</xdr:row>
      <xdr:rowOff>133351</xdr:rowOff>
    </xdr:from>
    <xdr:to>
      <xdr:col>11</xdr:col>
      <xdr:colOff>704850</xdr:colOff>
      <xdr:row>5</xdr:row>
      <xdr:rowOff>95251</xdr:rowOff>
    </xdr:to>
    <xdr:pic>
      <xdr:nvPicPr>
        <xdr:cNvPr id="3" name="x_image_0">
          <a:extLst>
            <a:ext uri="{FF2B5EF4-FFF2-40B4-BE49-F238E27FC236}">
              <a16:creationId xmlns:a16="http://schemas.microsoft.com/office/drawing/2014/main" id="{F76813A6-C561-4798-B0AC-09C655D9E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9600" y="419101"/>
          <a:ext cx="13811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="110" zoomScaleNormal="110" workbookViewId="0">
      <selection activeCell="E90" sqref="E90"/>
    </sheetView>
  </sheetViews>
  <sheetFormatPr defaultColWidth="9.140625" defaultRowHeight="20.100000000000001" customHeight="1" x14ac:dyDescent="0.25"/>
  <cols>
    <col min="2" max="2" width="39.5703125" customWidth="1"/>
    <col min="3" max="3" width="34.85546875" bestFit="1" customWidth="1"/>
    <col min="4" max="4" width="26.42578125" bestFit="1" customWidth="1"/>
    <col min="5" max="5" width="8.140625" bestFit="1" customWidth="1"/>
    <col min="6" max="6" width="14.28515625" bestFit="1" customWidth="1"/>
    <col min="7" max="7" width="10.7109375" bestFit="1" customWidth="1"/>
    <col min="8" max="8" width="10.85546875" bestFit="1" customWidth="1"/>
    <col min="9" max="9" width="12" bestFit="1" customWidth="1"/>
    <col min="10" max="10" width="12.5703125" customWidth="1"/>
    <col min="11" max="11" width="12.28515625" customWidth="1"/>
    <col min="12" max="12" width="13.28515625" bestFit="1" customWidth="1"/>
    <col min="13" max="13" width="9.140625" style="26"/>
  </cols>
  <sheetData>
    <row r="1" spans="1:12" ht="20.100000000000001" customHeight="1" x14ac:dyDescent="0.4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20.100000000000001" customHeight="1" x14ac:dyDescent="0.45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ht="20.100000000000001" customHeight="1" x14ac:dyDescent="0.45">
      <c r="A3" s="109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ht="20.100000000000001" customHeight="1" x14ac:dyDescent="0.45">
      <c r="A4" s="112">
        <v>45901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ht="20.100000000000001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0.100000000000001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0.100000000000001" customHeight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20.100000000000001" customHeight="1" thickBot="1" x14ac:dyDescent="0.3">
      <c r="A8" s="2"/>
      <c r="B8" s="3"/>
      <c r="C8" s="4"/>
      <c r="D8" s="4"/>
      <c r="E8" s="4"/>
      <c r="F8" s="5"/>
      <c r="G8" s="110" t="s">
        <v>2</v>
      </c>
      <c r="H8" s="111"/>
      <c r="I8" s="6"/>
      <c r="J8" s="6"/>
      <c r="K8" s="6"/>
      <c r="L8" s="6"/>
    </row>
    <row r="9" spans="1:12" ht="48" customHeight="1" thickBot="1" x14ac:dyDescent="0.3">
      <c r="A9" s="7" t="s">
        <v>3</v>
      </c>
      <c r="B9" s="8" t="s">
        <v>4</v>
      </c>
      <c r="C9" s="9" t="s">
        <v>5</v>
      </c>
      <c r="D9" s="11" t="s">
        <v>92</v>
      </c>
      <c r="E9" s="7" t="s">
        <v>6</v>
      </c>
      <c r="F9" s="7" t="s">
        <v>7</v>
      </c>
      <c r="G9" s="9" t="s">
        <v>8</v>
      </c>
      <c r="H9" s="9" t="s">
        <v>9</v>
      </c>
      <c r="I9" s="10" t="s">
        <v>10</v>
      </c>
      <c r="J9" s="10" t="s">
        <v>11</v>
      </c>
      <c r="K9" s="10" t="s">
        <v>12</v>
      </c>
      <c r="L9" s="11" t="s">
        <v>13</v>
      </c>
    </row>
    <row r="10" spans="1:12" ht="20.100000000000001" customHeight="1" thickBot="1" x14ac:dyDescent="0.3">
      <c r="A10" s="12"/>
      <c r="B10" s="12" t="s">
        <v>14</v>
      </c>
      <c r="C10" s="13"/>
      <c r="D10" s="13"/>
      <c r="E10" s="13"/>
      <c r="F10" s="13"/>
      <c r="G10" s="13"/>
      <c r="H10" s="13"/>
      <c r="I10" s="13"/>
      <c r="J10" s="13"/>
      <c r="K10" s="13"/>
      <c r="L10" s="15"/>
    </row>
    <row r="11" spans="1:12" ht="20.100000000000001" customHeight="1" thickBot="1" x14ac:dyDescent="0.3">
      <c r="A11" s="49" t="s">
        <v>15</v>
      </c>
      <c r="B11" s="50" t="s">
        <v>16</v>
      </c>
      <c r="C11" s="50" t="s">
        <v>17</v>
      </c>
      <c r="D11" s="98" t="s">
        <v>90</v>
      </c>
      <c r="E11" s="51" t="s">
        <v>18</v>
      </c>
      <c r="F11" s="52">
        <v>110000</v>
      </c>
      <c r="G11" s="52">
        <f>+F11*2.87%</f>
        <v>3157</v>
      </c>
      <c r="H11" s="52">
        <f>+F11*3.04%</f>
        <v>3344</v>
      </c>
      <c r="I11" s="52">
        <v>14457.62</v>
      </c>
      <c r="J11" s="52">
        <v>25</v>
      </c>
      <c r="K11" s="52">
        <f>+G11+H11+I11+J11</f>
        <v>20983.620000000003</v>
      </c>
      <c r="L11" s="53">
        <f>+F11-K11</f>
        <v>89016.38</v>
      </c>
    </row>
    <row r="12" spans="1:12" ht="20.100000000000001" customHeight="1" thickBot="1" x14ac:dyDescent="0.3">
      <c r="A12" s="16"/>
      <c r="B12" s="17"/>
      <c r="C12" s="17">
        <f>+COUNTA(C11:C11)</f>
        <v>1</v>
      </c>
      <c r="D12" s="17"/>
      <c r="E12" s="18"/>
      <c r="F12" s="19">
        <f t="shared" ref="F12:L12" si="0">SUM(F11:F11)</f>
        <v>110000</v>
      </c>
      <c r="G12" s="19">
        <f t="shared" si="0"/>
        <v>3157</v>
      </c>
      <c r="H12" s="19">
        <f t="shared" si="0"/>
        <v>3344</v>
      </c>
      <c r="I12" s="19">
        <f t="shared" si="0"/>
        <v>14457.62</v>
      </c>
      <c r="J12" s="19">
        <f t="shared" si="0"/>
        <v>25</v>
      </c>
      <c r="K12" s="19">
        <f t="shared" si="0"/>
        <v>20983.620000000003</v>
      </c>
      <c r="L12" s="20">
        <f t="shared" si="0"/>
        <v>89016.38</v>
      </c>
    </row>
    <row r="13" spans="1:12" ht="20.100000000000001" customHeight="1" thickBot="1" x14ac:dyDescent="0.3">
      <c r="E13" s="21"/>
    </row>
    <row r="14" spans="1:12" ht="20.100000000000001" customHeight="1" thickBot="1" x14ac:dyDescent="0.3">
      <c r="A14" s="22"/>
      <c r="B14" s="22" t="s">
        <v>19</v>
      </c>
      <c r="C14" s="23"/>
      <c r="D14" s="23"/>
      <c r="E14" s="23"/>
      <c r="F14" s="23"/>
      <c r="G14" s="23"/>
      <c r="H14" s="23"/>
      <c r="I14" s="23"/>
      <c r="J14" s="23"/>
      <c r="K14" s="23"/>
      <c r="L14" s="24"/>
    </row>
    <row r="15" spans="1:12" ht="20.100000000000001" customHeight="1" x14ac:dyDescent="0.25">
      <c r="A15" s="44" t="s">
        <v>83</v>
      </c>
      <c r="B15" s="45" t="s">
        <v>82</v>
      </c>
      <c r="C15" s="45" t="s">
        <v>17</v>
      </c>
      <c r="D15" s="54" t="s">
        <v>90</v>
      </c>
      <c r="E15" s="46" t="s">
        <v>18</v>
      </c>
      <c r="F15" s="47">
        <v>100000</v>
      </c>
      <c r="G15" s="47">
        <f>+F15*2.87%</f>
        <v>2870</v>
      </c>
      <c r="H15" s="47">
        <f>+F15*3.04%</f>
        <v>3040</v>
      </c>
      <c r="I15" s="47">
        <v>12105.37</v>
      </c>
      <c r="J15" s="47">
        <v>6479.15</v>
      </c>
      <c r="K15" s="47">
        <f>+G15+H15+I15+J15</f>
        <v>24494.520000000004</v>
      </c>
      <c r="L15" s="48">
        <f>+F15-K15</f>
        <v>75505.48</v>
      </c>
    </row>
    <row r="16" spans="1:12" ht="20.100000000000001" customHeight="1" x14ac:dyDescent="0.25">
      <c r="A16" s="55" t="s">
        <v>21</v>
      </c>
      <c r="B16" s="56" t="s">
        <v>22</v>
      </c>
      <c r="C16" s="56" t="s">
        <v>23</v>
      </c>
      <c r="D16" s="57" t="s">
        <v>90</v>
      </c>
      <c r="E16" s="58" t="s">
        <v>20</v>
      </c>
      <c r="F16" s="59">
        <v>70000</v>
      </c>
      <c r="G16" s="59">
        <f>+F16*2.87%</f>
        <v>2009</v>
      </c>
      <c r="H16" s="59">
        <f>+F16*3.04%</f>
        <v>2128</v>
      </c>
      <c r="I16" s="59">
        <v>5368.48</v>
      </c>
      <c r="J16" s="59">
        <v>25</v>
      </c>
      <c r="K16" s="59">
        <f>+G16+H16+I16+J16</f>
        <v>9530.48</v>
      </c>
      <c r="L16" s="60">
        <f>+F16-K16</f>
        <v>60469.520000000004</v>
      </c>
    </row>
    <row r="17" spans="1:12" ht="20.100000000000001" customHeight="1" thickBot="1" x14ac:dyDescent="0.3">
      <c r="A17" s="91" t="s">
        <v>24</v>
      </c>
      <c r="B17" s="92" t="s">
        <v>25</v>
      </c>
      <c r="C17" s="93" t="s">
        <v>26</v>
      </c>
      <c r="D17" s="99" t="s">
        <v>91</v>
      </c>
      <c r="E17" s="94" t="s">
        <v>20</v>
      </c>
      <c r="F17" s="100">
        <v>45000</v>
      </c>
      <c r="G17" s="100">
        <v>1291.5</v>
      </c>
      <c r="H17" s="100">
        <v>1368</v>
      </c>
      <c r="I17" s="100">
        <v>1148.33</v>
      </c>
      <c r="J17" s="100">
        <v>25</v>
      </c>
      <c r="K17" s="101">
        <f>+G17+H17+I17+J17</f>
        <v>3832.83</v>
      </c>
      <c r="L17" s="65">
        <f>+F17-K17</f>
        <v>41167.17</v>
      </c>
    </row>
    <row r="18" spans="1:12" ht="20.100000000000001" customHeight="1" thickBot="1" x14ac:dyDescent="0.3">
      <c r="A18" s="16"/>
      <c r="B18" s="17"/>
      <c r="C18" s="17">
        <f>+COUNTA(C14:C17)</f>
        <v>3</v>
      </c>
      <c r="D18" s="17"/>
      <c r="E18" s="18"/>
      <c r="F18" s="19">
        <f t="shared" ref="F18:L18" si="1">SUM(F15:F17)</f>
        <v>215000</v>
      </c>
      <c r="G18" s="19">
        <f t="shared" si="1"/>
        <v>6170.5</v>
      </c>
      <c r="H18" s="19">
        <f t="shared" si="1"/>
        <v>6536</v>
      </c>
      <c r="I18" s="19">
        <f t="shared" si="1"/>
        <v>18622.18</v>
      </c>
      <c r="J18" s="19">
        <f t="shared" si="1"/>
        <v>6529.15</v>
      </c>
      <c r="K18" s="19">
        <f t="shared" si="1"/>
        <v>37857.83</v>
      </c>
      <c r="L18" s="20">
        <f t="shared" si="1"/>
        <v>177142.16999999998</v>
      </c>
    </row>
    <row r="19" spans="1:12" ht="20.100000000000001" customHeight="1" thickBot="1" x14ac:dyDescent="0.3">
      <c r="E19" s="21"/>
    </row>
    <row r="20" spans="1:12" ht="20.100000000000001" customHeight="1" thickBot="1" x14ac:dyDescent="0.3">
      <c r="A20" s="12"/>
      <c r="B20" s="25" t="s">
        <v>27</v>
      </c>
      <c r="C20" s="13"/>
      <c r="D20" s="13"/>
      <c r="E20" s="13"/>
      <c r="F20" s="13"/>
      <c r="G20" s="13"/>
      <c r="H20" s="13"/>
      <c r="I20" s="13"/>
      <c r="J20" s="13"/>
      <c r="K20" s="13"/>
      <c r="L20" s="15"/>
    </row>
    <row r="21" spans="1:12" ht="20.100000000000001" customHeight="1" thickBot="1" x14ac:dyDescent="0.3">
      <c r="A21" s="61" t="s">
        <v>28</v>
      </c>
      <c r="B21" s="62" t="s">
        <v>29</v>
      </c>
      <c r="C21" s="62" t="s">
        <v>17</v>
      </c>
      <c r="D21" s="98" t="s">
        <v>90</v>
      </c>
      <c r="E21" s="63" t="s">
        <v>20</v>
      </c>
      <c r="F21" s="64">
        <v>90000</v>
      </c>
      <c r="G21" s="64">
        <f>+F21*2.87%</f>
        <v>2583</v>
      </c>
      <c r="H21" s="64">
        <f>+F21*3.04%</f>
        <v>2736</v>
      </c>
      <c r="I21" s="64">
        <v>9324.25</v>
      </c>
      <c r="J21" s="64">
        <v>1740.46</v>
      </c>
      <c r="K21" s="64">
        <v>16383.71</v>
      </c>
      <c r="L21" s="65">
        <v>73616.289999999994</v>
      </c>
    </row>
    <row r="22" spans="1:12" ht="20.100000000000001" customHeight="1" thickBot="1" x14ac:dyDescent="0.3">
      <c r="A22" s="16"/>
      <c r="B22" s="17"/>
      <c r="C22" s="17">
        <f>+COUNTA(C20:C21)</f>
        <v>1</v>
      </c>
      <c r="D22" s="17"/>
      <c r="E22" s="18"/>
      <c r="F22" s="19">
        <f>+F21</f>
        <v>90000</v>
      </c>
      <c r="G22" s="19">
        <f>SUM(G21)</f>
        <v>2583</v>
      </c>
      <c r="H22" s="19">
        <f>+H21</f>
        <v>2736</v>
      </c>
      <c r="I22" s="19">
        <f>SUM(I21)</f>
        <v>9324.25</v>
      </c>
      <c r="J22" s="19">
        <f>SUM(J21)</f>
        <v>1740.46</v>
      </c>
      <c r="K22" s="19">
        <f>+K21</f>
        <v>16383.71</v>
      </c>
      <c r="L22" s="20">
        <f>+L21</f>
        <v>73616.289999999994</v>
      </c>
    </row>
    <row r="23" spans="1:12" ht="20.100000000000001" customHeight="1" thickBot="1" x14ac:dyDescent="0.3">
      <c r="E23" s="21"/>
    </row>
    <row r="24" spans="1:12" ht="20.100000000000001" customHeight="1" thickBot="1" x14ac:dyDescent="0.3">
      <c r="A24" s="12"/>
      <c r="B24" s="25" t="s">
        <v>30</v>
      </c>
      <c r="C24" s="13"/>
      <c r="D24" s="13"/>
      <c r="E24" s="13"/>
      <c r="F24" s="13"/>
      <c r="G24" s="13"/>
      <c r="H24" s="13"/>
      <c r="I24" s="13"/>
      <c r="J24" s="13"/>
      <c r="K24" s="13"/>
      <c r="L24" s="15"/>
    </row>
    <row r="25" spans="1:12" ht="20.100000000000001" customHeight="1" thickBot="1" x14ac:dyDescent="0.3">
      <c r="A25" s="66" t="s">
        <v>31</v>
      </c>
      <c r="B25" s="67" t="s">
        <v>32</v>
      </c>
      <c r="C25" s="67" t="s">
        <v>17</v>
      </c>
      <c r="D25" s="98" t="s">
        <v>90</v>
      </c>
      <c r="E25" s="68" t="s">
        <v>20</v>
      </c>
      <c r="F25" s="69">
        <v>95000</v>
      </c>
      <c r="G25" s="52">
        <f>+F25*2.87%</f>
        <v>2726.5</v>
      </c>
      <c r="H25" s="52">
        <f>+F25*3.04%</f>
        <v>2888</v>
      </c>
      <c r="I25" s="70">
        <v>10929.24</v>
      </c>
      <c r="J25" s="52">
        <v>12926.92</v>
      </c>
      <c r="K25" s="71">
        <f>+G25+H25+I25+J25</f>
        <v>29470.659999999996</v>
      </c>
      <c r="L25" s="72">
        <f>+F25-K25</f>
        <v>65529.340000000004</v>
      </c>
    </row>
    <row r="26" spans="1:12" ht="20.100000000000001" customHeight="1" thickBot="1" x14ac:dyDescent="0.3">
      <c r="A26" s="16"/>
      <c r="B26" s="17"/>
      <c r="C26" s="17">
        <f>+COUNTA(C24:C25)</f>
        <v>1</v>
      </c>
      <c r="D26" s="17"/>
      <c r="E26" s="18"/>
      <c r="F26" s="19">
        <f t="shared" ref="F26:K26" si="2">SUM(F25)</f>
        <v>95000</v>
      </c>
      <c r="G26" s="19">
        <f t="shared" si="2"/>
        <v>2726.5</v>
      </c>
      <c r="H26" s="19">
        <f t="shared" si="2"/>
        <v>2888</v>
      </c>
      <c r="I26" s="19">
        <f t="shared" si="2"/>
        <v>10929.24</v>
      </c>
      <c r="J26" s="19">
        <f t="shared" si="2"/>
        <v>12926.92</v>
      </c>
      <c r="K26" s="19">
        <f t="shared" si="2"/>
        <v>29470.659999999996</v>
      </c>
      <c r="L26" s="20">
        <f>+F26-K26</f>
        <v>65529.340000000004</v>
      </c>
    </row>
    <row r="27" spans="1:12" ht="20.100000000000001" customHeight="1" thickBot="1" x14ac:dyDescent="0.3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  <row r="28" spans="1:12" ht="20.100000000000001" customHeight="1" thickBot="1" x14ac:dyDescent="0.3">
      <c r="A28" s="12"/>
      <c r="B28" s="12" t="s">
        <v>33</v>
      </c>
      <c r="C28" s="13"/>
      <c r="D28" s="13"/>
      <c r="E28" s="14"/>
      <c r="F28" s="13"/>
      <c r="G28" s="13"/>
      <c r="H28" s="13"/>
      <c r="I28" s="13"/>
      <c r="J28" s="13"/>
      <c r="K28" s="13"/>
      <c r="L28" s="15"/>
    </row>
    <row r="29" spans="1:12" ht="20.100000000000001" customHeight="1" x14ac:dyDescent="0.25">
      <c r="A29" s="117" t="s">
        <v>94</v>
      </c>
      <c r="B29" s="50" t="s">
        <v>86</v>
      </c>
      <c r="C29" s="67" t="s">
        <v>17</v>
      </c>
      <c r="D29" s="102" t="s">
        <v>97</v>
      </c>
      <c r="E29" s="96" t="s">
        <v>18</v>
      </c>
      <c r="F29" s="69">
        <v>110000</v>
      </c>
      <c r="G29" s="52">
        <v>3157</v>
      </c>
      <c r="H29" s="52">
        <v>3344</v>
      </c>
      <c r="I29" s="52">
        <v>14457.62</v>
      </c>
      <c r="J29" s="52">
        <v>25</v>
      </c>
      <c r="K29" s="71">
        <f>+G29+H29+I29+J29</f>
        <v>20983.620000000003</v>
      </c>
      <c r="L29" s="71">
        <f>+F29-K29</f>
        <v>89016.38</v>
      </c>
    </row>
    <row r="30" spans="1:12" ht="20.100000000000001" customHeight="1" x14ac:dyDescent="0.25">
      <c r="A30" s="115" t="s">
        <v>34</v>
      </c>
      <c r="B30" s="114" t="s">
        <v>35</v>
      </c>
      <c r="C30" s="114" t="s">
        <v>36</v>
      </c>
      <c r="D30" s="57" t="s">
        <v>90</v>
      </c>
      <c r="E30" s="115" t="s">
        <v>20</v>
      </c>
      <c r="F30" s="70">
        <v>50000</v>
      </c>
      <c r="G30" s="59">
        <f>+F30*2.87%</f>
        <v>1435</v>
      </c>
      <c r="H30" s="59">
        <f>+F30*3.04%</f>
        <v>1520</v>
      </c>
      <c r="I30" s="59">
        <v>1854</v>
      </c>
      <c r="J30" s="59">
        <v>325</v>
      </c>
      <c r="K30" s="73">
        <f>+G30+H30+I30+J30</f>
        <v>5134</v>
      </c>
      <c r="L30" s="73">
        <f>+F30-K30</f>
        <v>44866</v>
      </c>
    </row>
    <row r="31" spans="1:12" ht="20.100000000000001" customHeight="1" x14ac:dyDescent="0.25">
      <c r="A31" s="113" t="s">
        <v>37</v>
      </c>
      <c r="B31" s="56" t="s">
        <v>38</v>
      </c>
      <c r="C31" s="56" t="s">
        <v>39</v>
      </c>
      <c r="D31" s="57" t="s">
        <v>90</v>
      </c>
      <c r="E31" s="81" t="s">
        <v>20</v>
      </c>
      <c r="F31" s="70">
        <v>50000</v>
      </c>
      <c r="G31" s="59">
        <f>+F31*2.87%</f>
        <v>1435</v>
      </c>
      <c r="H31" s="59">
        <f>+F31*3.04%</f>
        <v>1520</v>
      </c>
      <c r="I31" s="59">
        <v>1854</v>
      </c>
      <c r="J31" s="59">
        <v>225</v>
      </c>
      <c r="K31" s="73">
        <f>+G31+H31+I31+J31</f>
        <v>5034</v>
      </c>
      <c r="L31" s="73">
        <f>+F31-K31</f>
        <v>44966</v>
      </c>
    </row>
    <row r="32" spans="1:12" ht="20.100000000000001" customHeight="1" thickBot="1" x14ac:dyDescent="0.3">
      <c r="A32" s="116" t="s">
        <v>83</v>
      </c>
      <c r="B32" s="62" t="s">
        <v>95</v>
      </c>
      <c r="C32" s="62" t="s">
        <v>96</v>
      </c>
      <c r="D32" s="99" t="s">
        <v>93</v>
      </c>
      <c r="E32" s="63" t="s">
        <v>20</v>
      </c>
      <c r="F32" s="85">
        <v>48000</v>
      </c>
      <c r="G32" s="64">
        <f>+F32*2.87%</f>
        <v>1377.6</v>
      </c>
      <c r="H32" s="64">
        <f>+F32*3.04%</f>
        <v>1459.2</v>
      </c>
      <c r="I32" s="64">
        <v>1314.41</v>
      </c>
      <c r="J32" s="64">
        <v>1940.46</v>
      </c>
      <c r="K32" s="82">
        <f>+G32+H32+I32+J32</f>
        <v>6091.67</v>
      </c>
      <c r="L32" s="82">
        <f>+F32-K32</f>
        <v>41908.33</v>
      </c>
    </row>
    <row r="33" spans="1:12" ht="20.100000000000001" customHeight="1" thickBot="1" x14ac:dyDescent="0.3">
      <c r="A33" s="16"/>
      <c r="B33" s="17"/>
      <c r="C33" s="17">
        <f>+COUNTA(C29:C32)</f>
        <v>4</v>
      </c>
      <c r="D33" s="17"/>
      <c r="E33" s="18"/>
      <c r="F33" s="19">
        <f>SUM(F29:F32)</f>
        <v>258000</v>
      </c>
      <c r="G33" s="19">
        <f>SUM(G29:G32)</f>
        <v>7404.6</v>
      </c>
      <c r="H33" s="19">
        <f>SUM(H29:H32)</f>
        <v>7843.2</v>
      </c>
      <c r="I33" s="19">
        <f>SUM(I29:I32)</f>
        <v>19480.030000000002</v>
      </c>
      <c r="J33" s="19">
        <f>SUM(J29:J32)</f>
        <v>2515.46</v>
      </c>
      <c r="K33" s="19">
        <f>SUM(K29:K32)</f>
        <v>37243.29</v>
      </c>
      <c r="L33" s="20">
        <f>SUM(L29:L32)</f>
        <v>220756.71000000002</v>
      </c>
    </row>
    <row r="34" spans="1:12" s="26" customFormat="1" ht="20.100000000000001" customHeight="1" thickBot="1" x14ac:dyDescent="0.3">
      <c r="A34" s="27"/>
      <c r="B34" s="27"/>
      <c r="C34" s="27"/>
      <c r="D34" s="27"/>
      <c r="E34" s="31"/>
      <c r="F34" s="32"/>
      <c r="G34" s="32"/>
      <c r="H34" s="32"/>
      <c r="I34" s="32"/>
      <c r="J34" s="32"/>
      <c r="K34" s="32"/>
      <c r="L34" s="32"/>
    </row>
    <row r="35" spans="1:12" ht="20.100000000000001" customHeight="1" thickBot="1" x14ac:dyDescent="0.3">
      <c r="A35" s="12"/>
      <c r="B35" s="12" t="s">
        <v>40</v>
      </c>
      <c r="C35" s="13"/>
      <c r="D35" s="13"/>
      <c r="E35" s="14"/>
      <c r="F35" s="13"/>
      <c r="G35" s="13"/>
      <c r="H35" s="13"/>
      <c r="I35" s="13"/>
      <c r="J35" s="13"/>
      <c r="K35" s="13"/>
      <c r="L35" s="15"/>
    </row>
    <row r="36" spans="1:12" ht="20.100000000000001" customHeight="1" x14ac:dyDescent="0.25">
      <c r="A36" s="55" t="s">
        <v>41</v>
      </c>
      <c r="B36" s="56" t="s">
        <v>42</v>
      </c>
      <c r="C36" s="56" t="s">
        <v>17</v>
      </c>
      <c r="D36" s="54" t="s">
        <v>90</v>
      </c>
      <c r="E36" s="81" t="s">
        <v>18</v>
      </c>
      <c r="F36" s="59">
        <v>100000</v>
      </c>
      <c r="G36" s="59">
        <f>+F36*2.87%</f>
        <v>2870</v>
      </c>
      <c r="H36" s="59">
        <f>+F36*3.04%</f>
        <v>3040</v>
      </c>
      <c r="I36" s="52">
        <v>12105.37</v>
      </c>
      <c r="J36" s="59">
        <v>25</v>
      </c>
      <c r="K36" s="73">
        <f>+G36+H36+I36+J36</f>
        <v>18040.370000000003</v>
      </c>
      <c r="L36" s="74">
        <f>+F36-K36</f>
        <v>81959.63</v>
      </c>
    </row>
    <row r="37" spans="1:12" ht="20.100000000000001" customHeight="1" thickBot="1" x14ac:dyDescent="0.3">
      <c r="A37" s="61" t="s">
        <v>43</v>
      </c>
      <c r="B37" s="62" t="s">
        <v>78</v>
      </c>
      <c r="C37" s="62" t="s">
        <v>44</v>
      </c>
      <c r="D37" s="57" t="s">
        <v>90</v>
      </c>
      <c r="E37" s="63" t="s">
        <v>20</v>
      </c>
      <c r="F37" s="64">
        <v>30000</v>
      </c>
      <c r="G37" s="64">
        <f>+F37*2.87%</f>
        <v>861</v>
      </c>
      <c r="H37" s="64">
        <f>+F37*3.04%</f>
        <v>912</v>
      </c>
      <c r="I37" s="52"/>
      <c r="J37" s="64">
        <v>25</v>
      </c>
      <c r="K37" s="82">
        <f>+G37+H37+I37+J37</f>
        <v>1798</v>
      </c>
      <c r="L37" s="83">
        <f>+F37-K37</f>
        <v>28202</v>
      </c>
    </row>
    <row r="38" spans="1:12" ht="20.100000000000001" customHeight="1" thickBot="1" x14ac:dyDescent="0.3">
      <c r="A38" s="103"/>
      <c r="B38" s="16"/>
      <c r="C38" s="17">
        <f>+COUNTA(C36:C37)</f>
        <v>2</v>
      </c>
      <c r="D38" s="17"/>
      <c r="E38" s="18"/>
      <c r="F38" s="19">
        <f t="shared" ref="F38:L38" si="3">SUM(F36:F37)</f>
        <v>130000</v>
      </c>
      <c r="G38" s="19">
        <f t="shared" si="3"/>
        <v>3731</v>
      </c>
      <c r="H38" s="19">
        <f t="shared" si="3"/>
        <v>3952</v>
      </c>
      <c r="I38" s="19">
        <f t="shared" si="3"/>
        <v>12105.37</v>
      </c>
      <c r="J38" s="19">
        <f t="shared" si="3"/>
        <v>50</v>
      </c>
      <c r="K38" s="19">
        <f t="shared" si="3"/>
        <v>19838.370000000003</v>
      </c>
      <c r="L38" s="20">
        <f t="shared" si="3"/>
        <v>110161.63</v>
      </c>
    </row>
    <row r="39" spans="1:12" ht="20.100000000000001" customHeight="1" thickBot="1" x14ac:dyDescent="0.3"/>
    <row r="40" spans="1:12" ht="20.100000000000001" customHeight="1" thickBot="1" x14ac:dyDescent="0.3">
      <c r="A40" s="12"/>
      <c r="B40" s="25" t="s">
        <v>45</v>
      </c>
      <c r="C40" s="13"/>
      <c r="D40" s="13"/>
      <c r="E40" s="14"/>
      <c r="F40" s="13"/>
      <c r="G40" s="13"/>
      <c r="H40" s="13"/>
      <c r="I40" s="13"/>
      <c r="J40" s="13"/>
      <c r="K40" s="13"/>
      <c r="L40" s="15"/>
    </row>
    <row r="41" spans="1:12" ht="20.100000000000001" customHeight="1" thickBot="1" x14ac:dyDescent="0.3">
      <c r="A41" s="84" t="s">
        <v>46</v>
      </c>
      <c r="B41" s="62" t="s">
        <v>47</v>
      </c>
      <c r="C41" s="56" t="s">
        <v>17</v>
      </c>
      <c r="D41" s="54" t="s">
        <v>90</v>
      </c>
      <c r="E41" s="63" t="s">
        <v>20</v>
      </c>
      <c r="F41" s="64">
        <v>50000</v>
      </c>
      <c r="G41" s="64">
        <f>+F41*2.87%</f>
        <v>1435</v>
      </c>
      <c r="H41" s="64">
        <f>+F41*3.04%</f>
        <v>1520</v>
      </c>
      <c r="I41" s="85">
        <v>1854</v>
      </c>
      <c r="J41" s="64">
        <v>25</v>
      </c>
      <c r="K41" s="82">
        <f>+G41+H41+I41+J41</f>
        <v>4834</v>
      </c>
      <c r="L41" s="83">
        <f>+F41-K41</f>
        <v>45166</v>
      </c>
    </row>
    <row r="42" spans="1:12" ht="20.100000000000001" customHeight="1" thickBot="1" x14ac:dyDescent="0.3">
      <c r="A42" s="16"/>
      <c r="B42" s="17"/>
      <c r="C42" s="17">
        <f>+COUNTA(C41:C41)</f>
        <v>1</v>
      </c>
      <c r="D42" s="17"/>
      <c r="E42" s="19"/>
      <c r="F42" s="19">
        <f t="shared" ref="F42:L42" si="4">SUM(F41)</f>
        <v>50000</v>
      </c>
      <c r="G42" s="19">
        <f t="shared" si="4"/>
        <v>1435</v>
      </c>
      <c r="H42" s="19">
        <f t="shared" si="4"/>
        <v>1520</v>
      </c>
      <c r="I42" s="19">
        <f t="shared" si="4"/>
        <v>1854</v>
      </c>
      <c r="J42" s="19">
        <f t="shared" si="4"/>
        <v>25</v>
      </c>
      <c r="K42" s="19">
        <f t="shared" si="4"/>
        <v>4834</v>
      </c>
      <c r="L42" s="20">
        <f t="shared" si="4"/>
        <v>45166</v>
      </c>
    </row>
    <row r="43" spans="1:12" ht="20.100000000000001" customHeight="1" thickBot="1" x14ac:dyDescent="0.3">
      <c r="A43" s="27"/>
      <c r="E43" s="21"/>
    </row>
    <row r="44" spans="1:12" ht="20.100000000000001" customHeight="1" thickBot="1" x14ac:dyDescent="0.3">
      <c r="A44" s="12"/>
      <c r="B44" s="12" t="s">
        <v>48</v>
      </c>
      <c r="C44" s="13"/>
      <c r="D44" s="13"/>
      <c r="E44" s="14"/>
      <c r="F44" s="13"/>
      <c r="G44" s="13"/>
      <c r="H44" s="13"/>
      <c r="I44" s="13"/>
      <c r="J44" s="13"/>
      <c r="K44" s="13"/>
      <c r="L44" s="15"/>
    </row>
    <row r="45" spans="1:12" ht="20.100000000000001" customHeight="1" thickBot="1" x14ac:dyDescent="0.3">
      <c r="A45" s="66" t="s">
        <v>49</v>
      </c>
      <c r="B45" s="67" t="s">
        <v>50</v>
      </c>
      <c r="C45" s="67" t="s">
        <v>17</v>
      </c>
      <c r="D45" s="54" t="s">
        <v>90</v>
      </c>
      <c r="E45" s="68" t="s">
        <v>18</v>
      </c>
      <c r="F45" s="69">
        <v>110000</v>
      </c>
      <c r="G45" s="52">
        <f>+F45*2.87%</f>
        <v>3157</v>
      </c>
      <c r="H45" s="52">
        <f>+F45*3.04%</f>
        <v>3344</v>
      </c>
      <c r="I45" s="69">
        <v>14457.62</v>
      </c>
      <c r="J45" s="52">
        <v>25</v>
      </c>
      <c r="K45" s="71">
        <f>+G45+H45+I45+J45</f>
        <v>20983.620000000003</v>
      </c>
      <c r="L45" s="86">
        <f>+F45-K45</f>
        <v>89016.38</v>
      </c>
    </row>
    <row r="46" spans="1:12" ht="20.100000000000001" customHeight="1" thickBot="1" x14ac:dyDescent="0.3">
      <c r="A46" s="16"/>
      <c r="B46" s="17"/>
      <c r="C46" s="17">
        <f>+COUNTA(C45:C45)</f>
        <v>1</v>
      </c>
      <c r="D46" s="17"/>
      <c r="E46" s="18"/>
      <c r="F46" s="19">
        <f t="shared" ref="F46:L46" si="5">SUM(F45)</f>
        <v>110000</v>
      </c>
      <c r="G46" s="19">
        <f t="shared" si="5"/>
        <v>3157</v>
      </c>
      <c r="H46" s="19">
        <f t="shared" si="5"/>
        <v>3344</v>
      </c>
      <c r="I46" s="19">
        <f t="shared" si="5"/>
        <v>14457.62</v>
      </c>
      <c r="J46" s="19">
        <f t="shared" si="5"/>
        <v>25</v>
      </c>
      <c r="K46" s="19">
        <f t="shared" si="5"/>
        <v>20983.620000000003</v>
      </c>
      <c r="L46" s="20">
        <f t="shared" si="5"/>
        <v>89016.38</v>
      </c>
    </row>
    <row r="47" spans="1:12" s="26" customFormat="1" ht="20.100000000000001" customHeight="1" thickBot="1" x14ac:dyDescent="0.3">
      <c r="A47" s="27"/>
      <c r="B47" s="27"/>
      <c r="C47" s="27"/>
      <c r="D47" s="27"/>
      <c r="E47" s="31"/>
      <c r="F47" s="32"/>
      <c r="G47" s="32"/>
      <c r="H47" s="32"/>
      <c r="I47" s="32"/>
      <c r="J47" s="32"/>
      <c r="K47" s="32"/>
      <c r="L47" s="32"/>
    </row>
    <row r="48" spans="1:12" s="26" customFormat="1" ht="20.100000000000001" customHeight="1" thickBot="1" x14ac:dyDescent="0.3">
      <c r="A48" s="40"/>
      <c r="B48" s="40" t="s">
        <v>79</v>
      </c>
      <c r="C48" s="41"/>
      <c r="D48" s="41"/>
      <c r="E48" s="42"/>
      <c r="F48" s="41"/>
      <c r="G48" s="41"/>
      <c r="H48" s="41"/>
      <c r="I48" s="41"/>
      <c r="J48" s="41"/>
      <c r="K48" s="41"/>
      <c r="L48" s="43"/>
    </row>
    <row r="49" spans="1:12" s="26" customFormat="1" ht="20.100000000000001" customHeight="1" thickBot="1" x14ac:dyDescent="0.3">
      <c r="A49" s="87" t="s">
        <v>51</v>
      </c>
      <c r="B49" s="75" t="s">
        <v>52</v>
      </c>
      <c r="C49" s="75" t="s">
        <v>81</v>
      </c>
      <c r="D49" s="54" t="s">
        <v>90</v>
      </c>
      <c r="E49" s="76" t="s">
        <v>20</v>
      </c>
      <c r="F49" s="77">
        <v>60000</v>
      </c>
      <c r="G49" s="78">
        <f>+F49*2.87%</f>
        <v>1722</v>
      </c>
      <c r="H49" s="78">
        <f>+F49*3.04%</f>
        <v>1824</v>
      </c>
      <c r="I49" s="78">
        <v>2493.39</v>
      </c>
      <c r="J49" s="78">
        <v>5511.38</v>
      </c>
      <c r="K49" s="79">
        <f>+G49+H49+I49+J49</f>
        <v>11550.77</v>
      </c>
      <c r="L49" s="80">
        <f>+F49-K49</f>
        <v>48449.229999999996</v>
      </c>
    </row>
    <row r="50" spans="1:12" s="26" customFormat="1" ht="20.100000000000001" customHeight="1" thickBot="1" x14ac:dyDescent="0.3">
      <c r="A50" s="16"/>
      <c r="B50" s="17"/>
      <c r="C50" s="17">
        <f>+COUNTA(C49:C49)</f>
        <v>1</v>
      </c>
      <c r="D50" s="17"/>
      <c r="E50" s="18"/>
      <c r="F50" s="19">
        <f t="shared" ref="F50:L50" si="6">SUM(F49)</f>
        <v>60000</v>
      </c>
      <c r="G50" s="19">
        <f t="shared" si="6"/>
        <v>1722</v>
      </c>
      <c r="H50" s="19">
        <f t="shared" si="6"/>
        <v>1824</v>
      </c>
      <c r="I50" s="19">
        <f t="shared" si="6"/>
        <v>2493.39</v>
      </c>
      <c r="J50" s="19">
        <f t="shared" si="6"/>
        <v>5511.38</v>
      </c>
      <c r="K50" s="19">
        <f t="shared" si="6"/>
        <v>11550.77</v>
      </c>
      <c r="L50" s="20">
        <f t="shared" si="6"/>
        <v>48449.229999999996</v>
      </c>
    </row>
    <row r="51" spans="1:12" s="26" customFormat="1" ht="20.100000000000001" customHeight="1" thickBot="1" x14ac:dyDescent="0.3">
      <c r="A51" s="27"/>
      <c r="B51" s="27"/>
      <c r="C51" s="27"/>
      <c r="D51" s="27"/>
      <c r="E51" s="31"/>
      <c r="F51" s="32"/>
      <c r="G51" s="32"/>
      <c r="H51" s="32"/>
      <c r="I51" s="32"/>
      <c r="J51" s="32"/>
      <c r="K51" s="32"/>
      <c r="L51" s="32"/>
    </row>
    <row r="52" spans="1:12" ht="20.100000000000001" customHeight="1" thickBot="1" x14ac:dyDescent="0.3">
      <c r="A52" s="12"/>
      <c r="B52" s="25" t="s">
        <v>53</v>
      </c>
      <c r="C52" s="13"/>
      <c r="D52" s="13"/>
      <c r="E52" s="14"/>
      <c r="F52" s="13"/>
      <c r="G52" s="13"/>
      <c r="H52" s="13"/>
      <c r="I52" s="13"/>
      <c r="J52" s="13"/>
      <c r="K52" s="13"/>
      <c r="L52" s="15"/>
    </row>
    <row r="53" spans="1:12" ht="20.100000000000001" customHeight="1" thickBot="1" x14ac:dyDescent="0.3">
      <c r="A53" s="88" t="s">
        <v>54</v>
      </c>
      <c r="B53" s="62" t="s">
        <v>55</v>
      </c>
      <c r="C53" s="62" t="s">
        <v>17</v>
      </c>
      <c r="D53" s="54" t="s">
        <v>90</v>
      </c>
      <c r="E53" s="63" t="s">
        <v>18</v>
      </c>
      <c r="F53" s="64">
        <v>70000</v>
      </c>
      <c r="G53" s="64">
        <f>+F53*2.87%</f>
        <v>2009</v>
      </c>
      <c r="H53" s="64">
        <f>+F53*3.04%</f>
        <v>2128</v>
      </c>
      <c r="I53" s="85">
        <v>5368.48</v>
      </c>
      <c r="J53" s="64">
        <v>225</v>
      </c>
      <c r="K53" s="82">
        <f>+G53+H53+I53+J53</f>
        <v>9730.48</v>
      </c>
      <c r="L53" s="83">
        <f>+F53-K53</f>
        <v>60269.520000000004</v>
      </c>
    </row>
    <row r="54" spans="1:12" ht="20.100000000000001" customHeight="1" thickBot="1" x14ac:dyDescent="0.3">
      <c r="A54" s="16"/>
      <c r="B54" s="17"/>
      <c r="C54" s="17">
        <f>+COUNTA(C52:C53)</f>
        <v>1</v>
      </c>
      <c r="D54" s="17"/>
      <c r="E54" s="18"/>
      <c r="F54" s="19">
        <f>SUM(F53)</f>
        <v>70000</v>
      </c>
      <c r="G54" s="19">
        <f t="shared" ref="G54:L54" si="7">SUM(G53:G53)</f>
        <v>2009</v>
      </c>
      <c r="H54" s="19">
        <f t="shared" si="7"/>
        <v>2128</v>
      </c>
      <c r="I54" s="19">
        <f t="shared" si="7"/>
        <v>5368.48</v>
      </c>
      <c r="J54" s="19">
        <f t="shared" si="7"/>
        <v>225</v>
      </c>
      <c r="K54" s="19">
        <f t="shared" si="7"/>
        <v>9730.48</v>
      </c>
      <c r="L54" s="20">
        <f t="shared" si="7"/>
        <v>60269.520000000004</v>
      </c>
    </row>
    <row r="55" spans="1:12" ht="20.100000000000001" customHeight="1" thickBot="1" x14ac:dyDescent="0.3">
      <c r="A55" s="28"/>
      <c r="B55" s="28"/>
      <c r="C55" s="28"/>
      <c r="D55" s="28"/>
      <c r="E55" s="29"/>
      <c r="F55" s="30"/>
      <c r="G55" s="30"/>
      <c r="H55" s="30"/>
      <c r="I55" s="30"/>
      <c r="J55" s="30"/>
      <c r="K55" s="30"/>
      <c r="L55" s="30"/>
    </row>
    <row r="56" spans="1:12" ht="20.100000000000001" customHeight="1" thickBot="1" x14ac:dyDescent="0.3">
      <c r="A56" s="12"/>
      <c r="B56" s="25" t="s">
        <v>85</v>
      </c>
      <c r="C56" s="13"/>
      <c r="D56" s="13"/>
      <c r="E56" s="14"/>
      <c r="F56" s="13"/>
      <c r="G56" s="13"/>
      <c r="H56" s="13"/>
      <c r="I56" s="13"/>
      <c r="J56" s="13"/>
      <c r="K56" s="13"/>
      <c r="L56" s="15"/>
    </row>
    <row r="57" spans="1:12" ht="20.100000000000001" customHeight="1" thickBot="1" x14ac:dyDescent="0.3">
      <c r="A57" s="66" t="s">
        <v>57</v>
      </c>
      <c r="B57" s="67" t="s">
        <v>58</v>
      </c>
      <c r="C57" s="62" t="s">
        <v>17</v>
      </c>
      <c r="D57" s="54" t="s">
        <v>97</v>
      </c>
      <c r="E57" s="89" t="s">
        <v>18</v>
      </c>
      <c r="F57" s="69">
        <v>70000</v>
      </c>
      <c r="G57" s="52">
        <f>+F57*2.87%</f>
        <v>2009</v>
      </c>
      <c r="H57" s="52">
        <f>+F57*3.04%</f>
        <v>2128</v>
      </c>
      <c r="I57" s="69">
        <v>5368.48</v>
      </c>
      <c r="J57" s="52">
        <v>25</v>
      </c>
      <c r="K57" s="71">
        <f>+G57+H57+I57+J57</f>
        <v>9530.48</v>
      </c>
      <c r="L57" s="86">
        <f>+F57-K57</f>
        <v>60469.520000000004</v>
      </c>
    </row>
    <row r="58" spans="1:12" ht="20.100000000000001" customHeight="1" thickBot="1" x14ac:dyDescent="0.3">
      <c r="A58" s="16"/>
      <c r="B58" s="17"/>
      <c r="C58" s="17">
        <f>+COUNTA(C56:C57)</f>
        <v>1</v>
      </c>
      <c r="D58" s="17"/>
      <c r="E58" s="18"/>
      <c r="F58" s="19">
        <f>SUM(F57)</f>
        <v>70000</v>
      </c>
      <c r="G58" s="19">
        <f t="shared" ref="G58:L58" si="8">SUM(G57)</f>
        <v>2009</v>
      </c>
      <c r="H58" s="19">
        <f t="shared" si="8"/>
        <v>2128</v>
      </c>
      <c r="I58" s="19">
        <f t="shared" si="8"/>
        <v>5368.48</v>
      </c>
      <c r="J58" s="19">
        <f t="shared" si="8"/>
        <v>25</v>
      </c>
      <c r="K58" s="19">
        <f t="shared" si="8"/>
        <v>9530.48</v>
      </c>
      <c r="L58" s="19">
        <f t="shared" si="8"/>
        <v>60469.520000000004</v>
      </c>
    </row>
    <row r="59" spans="1:12" ht="20.100000000000001" customHeight="1" thickBot="1" x14ac:dyDescent="0.3">
      <c r="A59" s="28"/>
      <c r="B59" s="28"/>
      <c r="C59" s="28"/>
      <c r="D59" s="28"/>
      <c r="E59" s="29"/>
      <c r="F59" s="30"/>
      <c r="G59" s="30"/>
      <c r="H59" s="30"/>
      <c r="I59" s="30"/>
      <c r="J59" s="30"/>
      <c r="K59" s="30"/>
      <c r="L59" s="30"/>
    </row>
    <row r="60" spans="1:12" ht="20.100000000000001" customHeight="1" thickBot="1" x14ac:dyDescent="0.3">
      <c r="A60" s="12"/>
      <c r="B60" s="12" t="s">
        <v>56</v>
      </c>
      <c r="C60" s="13"/>
      <c r="D60" s="13"/>
      <c r="E60" s="14"/>
      <c r="F60" s="13"/>
      <c r="G60" s="13"/>
      <c r="H60" s="13"/>
      <c r="I60" s="13"/>
      <c r="J60" s="13"/>
      <c r="K60" s="13"/>
      <c r="L60" s="15"/>
    </row>
    <row r="61" spans="1:12" ht="20.100000000000001" customHeight="1" thickBot="1" x14ac:dyDescent="0.3">
      <c r="A61" s="90" t="s">
        <v>59</v>
      </c>
      <c r="B61" s="56" t="s">
        <v>60</v>
      </c>
      <c r="C61" s="56" t="s">
        <v>80</v>
      </c>
      <c r="D61" s="54" t="s">
        <v>90</v>
      </c>
      <c r="E61" s="81" t="s">
        <v>20</v>
      </c>
      <c r="F61" s="59">
        <v>40000</v>
      </c>
      <c r="G61" s="59">
        <f>+F61*2.87%</f>
        <v>1148</v>
      </c>
      <c r="H61" s="59">
        <f>+F61*3.04%</f>
        <v>1216</v>
      </c>
      <c r="I61" s="70">
        <v>0</v>
      </c>
      <c r="J61" s="59">
        <v>25</v>
      </c>
      <c r="K61" s="73">
        <v>2831.65</v>
      </c>
      <c r="L61" s="74">
        <f>+F61-K61</f>
        <v>37168.35</v>
      </c>
    </row>
    <row r="62" spans="1:12" ht="20.100000000000001" customHeight="1" thickBot="1" x14ac:dyDescent="0.3">
      <c r="A62" s="16"/>
      <c r="B62" s="17"/>
      <c r="C62" s="17">
        <f>+COUNTA(C57:C61)</f>
        <v>3</v>
      </c>
      <c r="D62" s="17"/>
      <c r="E62" s="18"/>
      <c r="F62" s="19">
        <f>SUM(F61)</f>
        <v>40000</v>
      </c>
      <c r="G62" s="19">
        <f t="shared" ref="G62:K62" si="9">SUM(G61)</f>
        <v>1148</v>
      </c>
      <c r="H62" s="19">
        <f t="shared" si="9"/>
        <v>1216</v>
      </c>
      <c r="I62" s="19">
        <f t="shared" si="9"/>
        <v>0</v>
      </c>
      <c r="J62" s="19">
        <f t="shared" si="9"/>
        <v>25</v>
      </c>
      <c r="K62" s="19">
        <f t="shared" si="9"/>
        <v>2831.65</v>
      </c>
      <c r="L62" s="19">
        <f>SUM(L61)</f>
        <v>37168.35</v>
      </c>
    </row>
    <row r="63" spans="1:12" ht="20.100000000000001" customHeight="1" thickBot="1" x14ac:dyDescent="0.3">
      <c r="A63" s="33"/>
      <c r="B63" s="34"/>
      <c r="C63" s="33"/>
      <c r="D63" s="33"/>
      <c r="E63" s="35"/>
      <c r="F63" s="36"/>
      <c r="G63" s="36"/>
      <c r="H63" s="36"/>
      <c r="I63" s="36"/>
      <c r="J63" s="36"/>
      <c r="K63" s="36"/>
      <c r="L63" s="36"/>
    </row>
    <row r="64" spans="1:12" ht="20.100000000000001" customHeight="1" thickBot="1" x14ac:dyDescent="0.3">
      <c r="A64" s="12"/>
      <c r="B64" s="25" t="s">
        <v>61</v>
      </c>
      <c r="C64" s="13"/>
      <c r="D64" s="13"/>
      <c r="E64" s="14"/>
      <c r="F64" s="13"/>
      <c r="G64" s="13"/>
      <c r="H64" s="13"/>
      <c r="I64" s="13"/>
      <c r="J64" s="13"/>
      <c r="K64" s="13"/>
      <c r="L64" s="15"/>
    </row>
    <row r="65" spans="1:12" ht="20.100000000000001" customHeight="1" thickBot="1" x14ac:dyDescent="0.3">
      <c r="A65" s="61" t="s">
        <v>62</v>
      </c>
      <c r="B65" s="62" t="s">
        <v>63</v>
      </c>
      <c r="C65" s="62" t="s">
        <v>64</v>
      </c>
      <c r="D65" s="54" t="s">
        <v>90</v>
      </c>
      <c r="E65" s="63" t="s">
        <v>20</v>
      </c>
      <c r="F65" s="64">
        <v>45000</v>
      </c>
      <c r="G65" s="64">
        <f>+F65*2.87%</f>
        <v>1291.5</v>
      </c>
      <c r="H65" s="64">
        <f>+F65*3.04%</f>
        <v>1368</v>
      </c>
      <c r="I65" s="85">
        <v>1148.33</v>
      </c>
      <c r="J65" s="64">
        <v>2169.6999999999998</v>
      </c>
      <c r="K65" s="82">
        <f>+G65+H65+I65+J65</f>
        <v>5977.53</v>
      </c>
      <c r="L65" s="83">
        <f>+F65-K65</f>
        <v>39022.47</v>
      </c>
    </row>
    <row r="66" spans="1:12" ht="20.100000000000001" customHeight="1" thickBot="1" x14ac:dyDescent="0.3">
      <c r="A66" s="16"/>
      <c r="B66" s="17"/>
      <c r="C66" s="17">
        <f>+COUNTA(C64:C65)</f>
        <v>1</v>
      </c>
      <c r="D66" s="17"/>
      <c r="E66" s="18"/>
      <c r="F66" s="19">
        <f>+F65</f>
        <v>45000</v>
      </c>
      <c r="G66" s="19">
        <f>+G65</f>
        <v>1291.5</v>
      </c>
      <c r="H66" s="19">
        <f>SUM(H65)</f>
        <v>1368</v>
      </c>
      <c r="I66" s="19">
        <f>+I65</f>
        <v>1148.33</v>
      </c>
      <c r="J66" s="19">
        <f>SUM(J65)</f>
        <v>2169.6999999999998</v>
      </c>
      <c r="K66" s="19">
        <f>SUM(K65)</f>
        <v>5977.53</v>
      </c>
      <c r="L66" s="20">
        <f>SUM(L65)</f>
        <v>39022.47</v>
      </c>
    </row>
    <row r="67" spans="1:12" s="26" customFormat="1" ht="20.100000000000001" customHeight="1" thickBot="1" x14ac:dyDescent="0.3">
      <c r="A67" s="27"/>
      <c r="B67" s="27"/>
      <c r="C67" s="27"/>
      <c r="D67" s="27"/>
      <c r="E67" s="31"/>
      <c r="F67" s="32"/>
      <c r="G67" s="32"/>
      <c r="H67" s="32"/>
      <c r="I67" s="32"/>
      <c r="J67" s="32"/>
      <c r="K67" s="32"/>
      <c r="L67" s="32"/>
    </row>
    <row r="68" spans="1:12" ht="20.100000000000001" customHeight="1" thickBot="1" x14ac:dyDescent="0.3">
      <c r="A68" s="12"/>
      <c r="B68" s="25" t="s">
        <v>84</v>
      </c>
      <c r="C68" s="13"/>
      <c r="D68" s="13"/>
      <c r="E68" s="14"/>
      <c r="F68" s="13"/>
      <c r="G68" s="13"/>
      <c r="H68" s="13"/>
      <c r="I68" s="13"/>
      <c r="J68" s="13"/>
      <c r="K68" s="13"/>
      <c r="L68" s="15"/>
    </row>
    <row r="69" spans="1:12" ht="20.100000000000001" customHeight="1" thickBot="1" x14ac:dyDescent="0.3">
      <c r="A69" s="61" t="s">
        <v>65</v>
      </c>
      <c r="B69" s="62" t="s">
        <v>66</v>
      </c>
      <c r="C69" s="62" t="s">
        <v>17</v>
      </c>
      <c r="D69" s="54" t="s">
        <v>93</v>
      </c>
      <c r="E69" s="63" t="s">
        <v>20</v>
      </c>
      <c r="F69" s="64">
        <v>40000</v>
      </c>
      <c r="G69" s="64">
        <f>+F69*2.87%</f>
        <v>1148</v>
      </c>
      <c r="H69" s="64">
        <f>+F69*3.04%</f>
        <v>1216</v>
      </c>
      <c r="I69" s="85">
        <v>442.65</v>
      </c>
      <c r="J69" s="64">
        <v>325</v>
      </c>
      <c r="K69" s="82">
        <f>+G69+H69+I69+J69</f>
        <v>3131.65</v>
      </c>
      <c r="L69" s="83">
        <f>+F69-K69</f>
        <v>36868.35</v>
      </c>
    </row>
    <row r="70" spans="1:12" ht="20.100000000000001" customHeight="1" thickBot="1" x14ac:dyDescent="0.3">
      <c r="A70" s="16"/>
      <c r="B70" s="17"/>
      <c r="C70" s="17">
        <f>+COUNTA(C68:C69)</f>
        <v>1</v>
      </c>
      <c r="D70" s="17"/>
      <c r="E70" s="18"/>
      <c r="F70" s="19">
        <f>+F69</f>
        <v>40000</v>
      </c>
      <c r="G70" s="19">
        <f>+G69</f>
        <v>1148</v>
      </c>
      <c r="H70" s="19">
        <f>SUM(H69)</f>
        <v>1216</v>
      </c>
      <c r="I70" s="19">
        <f>+I69</f>
        <v>442.65</v>
      </c>
      <c r="J70" s="19">
        <f>SUM(J69)</f>
        <v>325</v>
      </c>
      <c r="K70" s="19">
        <f>SUM(K69)</f>
        <v>3131.65</v>
      </c>
      <c r="L70" s="20">
        <f>SUM(L69)</f>
        <v>36868.35</v>
      </c>
    </row>
    <row r="71" spans="1:12" s="26" customFormat="1" ht="20.100000000000001" customHeight="1" thickBot="1" x14ac:dyDescent="0.3">
      <c r="A71" s="27"/>
      <c r="B71" s="27"/>
      <c r="C71" s="27"/>
      <c r="D71" s="27"/>
      <c r="E71" s="31"/>
      <c r="F71" s="32"/>
      <c r="G71" s="32"/>
      <c r="H71" s="32"/>
      <c r="I71" s="32"/>
      <c r="J71" s="32"/>
      <c r="K71" s="32"/>
      <c r="L71" s="32"/>
    </row>
    <row r="72" spans="1:12" s="26" customFormat="1" ht="20.100000000000001" customHeight="1" thickBot="1" x14ac:dyDescent="0.3">
      <c r="A72" s="40"/>
      <c r="B72" s="40" t="s">
        <v>87</v>
      </c>
      <c r="C72" s="41"/>
      <c r="D72" s="42"/>
      <c r="E72" s="42"/>
      <c r="F72" s="41"/>
      <c r="G72" s="41"/>
      <c r="H72" s="41"/>
      <c r="I72" s="41"/>
      <c r="J72" s="41"/>
      <c r="K72" s="41"/>
      <c r="L72" s="43"/>
    </row>
    <row r="73" spans="1:12" s="26" customFormat="1" ht="20.100000000000001" customHeight="1" thickBot="1" x14ac:dyDescent="0.3">
      <c r="A73" s="104" t="s">
        <v>24</v>
      </c>
      <c r="B73" s="105" t="s">
        <v>88</v>
      </c>
      <c r="C73" s="105" t="s">
        <v>89</v>
      </c>
      <c r="D73" s="102" t="s">
        <v>97</v>
      </c>
      <c r="E73" s="106" t="s">
        <v>20</v>
      </c>
      <c r="F73" s="107">
        <v>40000</v>
      </c>
      <c r="G73" s="107">
        <f>+F73*2.87%</f>
        <v>1148</v>
      </c>
      <c r="H73" s="107">
        <f>+F73*3.04%</f>
        <v>1216</v>
      </c>
      <c r="I73" s="107">
        <v>442.65</v>
      </c>
      <c r="J73" s="107">
        <v>25</v>
      </c>
      <c r="K73" s="107">
        <f>+G73+H73+I73+J73</f>
        <v>2831.65</v>
      </c>
      <c r="L73" s="108">
        <f>+F73-K73</f>
        <v>37168.35</v>
      </c>
    </row>
    <row r="74" spans="1:12" s="26" customFormat="1" ht="20.100000000000001" customHeight="1" thickBot="1" x14ac:dyDescent="0.3">
      <c r="A74" s="16"/>
      <c r="B74" s="17"/>
      <c r="C74" s="17">
        <f>+COUNTA(C73:C73)</f>
        <v>1</v>
      </c>
      <c r="D74" s="17"/>
      <c r="E74" s="18"/>
      <c r="F74" s="19">
        <f t="shared" ref="F74:L74" si="10">SUM(F73:F73)</f>
        <v>40000</v>
      </c>
      <c r="G74" s="19">
        <f t="shared" si="10"/>
        <v>1148</v>
      </c>
      <c r="H74" s="19">
        <f t="shared" si="10"/>
        <v>1216</v>
      </c>
      <c r="I74" s="19">
        <f t="shared" si="10"/>
        <v>442.65</v>
      </c>
      <c r="J74" s="19">
        <f t="shared" si="10"/>
        <v>25</v>
      </c>
      <c r="K74" s="19">
        <f t="shared" si="10"/>
        <v>2831.65</v>
      </c>
      <c r="L74" s="20">
        <f t="shared" si="10"/>
        <v>37168.35</v>
      </c>
    </row>
    <row r="75" spans="1:12" s="26" customFormat="1" ht="20.100000000000001" customHeight="1" thickBot="1" x14ac:dyDescent="0.3">
      <c r="A75" s="27"/>
      <c r="B75" s="27"/>
      <c r="C75" s="27"/>
      <c r="D75" s="27"/>
      <c r="E75" s="31"/>
      <c r="F75" s="32"/>
      <c r="G75" s="32"/>
      <c r="H75" s="32"/>
      <c r="I75" s="32"/>
      <c r="J75" s="32"/>
      <c r="K75" s="32"/>
      <c r="L75" s="32"/>
    </row>
    <row r="76" spans="1:12" ht="20.100000000000001" customHeight="1" thickBot="1" x14ac:dyDescent="0.3">
      <c r="A76" s="37"/>
      <c r="B76" s="37" t="s">
        <v>67</v>
      </c>
      <c r="C76" s="38"/>
      <c r="D76" s="38"/>
      <c r="E76" s="38"/>
      <c r="F76" s="38"/>
      <c r="G76" s="38"/>
      <c r="H76" s="38"/>
      <c r="I76" s="38"/>
      <c r="J76" s="38"/>
      <c r="K76" s="38"/>
      <c r="L76" s="39"/>
    </row>
    <row r="77" spans="1:12" ht="20.100000000000001" customHeight="1" x14ac:dyDescent="0.25">
      <c r="A77" s="66" t="s">
        <v>68</v>
      </c>
      <c r="B77" s="67" t="s">
        <v>69</v>
      </c>
      <c r="C77" s="67" t="s">
        <v>17</v>
      </c>
      <c r="D77" s="54" t="s">
        <v>90</v>
      </c>
      <c r="E77" s="68" t="s">
        <v>18</v>
      </c>
      <c r="F77" s="69">
        <v>100000</v>
      </c>
      <c r="G77" s="52">
        <f>+F77*2.87%</f>
        <v>2870</v>
      </c>
      <c r="H77" s="52">
        <f>+F77*3.04%</f>
        <v>3040</v>
      </c>
      <c r="I77" s="69">
        <v>12105.37</v>
      </c>
      <c r="J77" s="52">
        <v>1969.7</v>
      </c>
      <c r="K77" s="71">
        <f>+G77+H77+I77+J77</f>
        <v>19985.070000000003</v>
      </c>
      <c r="L77" s="86">
        <f>+F77-K77</f>
        <v>80014.929999999993</v>
      </c>
    </row>
    <row r="78" spans="1:12" ht="20.100000000000001" customHeight="1" thickBot="1" x14ac:dyDescent="0.3">
      <c r="A78" s="91" t="s">
        <v>70</v>
      </c>
      <c r="B78" s="92" t="s">
        <v>71</v>
      </c>
      <c r="C78" s="93" t="s">
        <v>72</v>
      </c>
      <c r="D78" s="57" t="s">
        <v>90</v>
      </c>
      <c r="E78" s="94" t="s">
        <v>20</v>
      </c>
      <c r="F78" s="85">
        <v>50000</v>
      </c>
      <c r="G78" s="64">
        <f>+F78*2.87%</f>
        <v>1435</v>
      </c>
      <c r="H78" s="64">
        <f>+F78*3.04%</f>
        <v>1520</v>
      </c>
      <c r="I78" s="85">
        <v>1854</v>
      </c>
      <c r="J78" s="64">
        <v>225</v>
      </c>
      <c r="K78" s="82">
        <f>+G78+H78+I78+J78</f>
        <v>5034</v>
      </c>
      <c r="L78" s="83">
        <f>+F78-K78</f>
        <v>44966</v>
      </c>
    </row>
    <row r="79" spans="1:12" ht="20.100000000000001" customHeight="1" thickBot="1" x14ac:dyDescent="0.3">
      <c r="A79" s="16"/>
      <c r="B79" s="17"/>
      <c r="C79" s="17">
        <f>+COUNTA(C77:C78)</f>
        <v>2</v>
      </c>
      <c r="D79" s="17"/>
      <c r="E79" s="18"/>
      <c r="F79" s="19">
        <f t="shared" ref="F79:L79" si="11">SUM(F77:F78)</f>
        <v>150000</v>
      </c>
      <c r="G79" s="19">
        <f t="shared" si="11"/>
        <v>4305</v>
      </c>
      <c r="H79" s="19">
        <f t="shared" si="11"/>
        <v>4560</v>
      </c>
      <c r="I79" s="19">
        <f t="shared" si="11"/>
        <v>13959.37</v>
      </c>
      <c r="J79" s="19">
        <f t="shared" si="11"/>
        <v>2194.6999999999998</v>
      </c>
      <c r="K79" s="19">
        <f t="shared" si="11"/>
        <v>25019.070000000003</v>
      </c>
      <c r="L79" s="20">
        <f t="shared" si="11"/>
        <v>124980.93</v>
      </c>
    </row>
    <row r="80" spans="1:12" s="26" customFormat="1" ht="20.100000000000001" customHeight="1" thickBot="1" x14ac:dyDescent="0.3">
      <c r="A80" s="27"/>
      <c r="B80" s="27"/>
      <c r="C80" s="27"/>
      <c r="D80" s="27"/>
      <c r="E80" s="31"/>
      <c r="F80" s="32"/>
      <c r="G80" s="32"/>
      <c r="H80" s="32"/>
      <c r="I80" s="32"/>
      <c r="J80" s="32"/>
      <c r="K80" s="32"/>
      <c r="L80" s="32"/>
    </row>
    <row r="81" spans="1:12" ht="20.100000000000001" customHeight="1" thickBot="1" x14ac:dyDescent="0.3">
      <c r="A81" s="12"/>
      <c r="B81" s="12" t="s">
        <v>73</v>
      </c>
      <c r="C81" s="13"/>
      <c r="D81" s="13"/>
      <c r="E81" s="14"/>
      <c r="F81" s="13"/>
      <c r="G81" s="13"/>
      <c r="H81" s="13"/>
      <c r="I81" s="13"/>
      <c r="J81" s="13"/>
      <c r="K81" s="13"/>
      <c r="L81" s="15"/>
    </row>
    <row r="82" spans="1:12" ht="20.100000000000001" customHeight="1" x14ac:dyDescent="0.25">
      <c r="A82" s="95" t="s">
        <v>74</v>
      </c>
      <c r="B82" s="50" t="s">
        <v>75</v>
      </c>
      <c r="C82" s="50" t="s">
        <v>17</v>
      </c>
      <c r="D82" s="54" t="s">
        <v>90</v>
      </c>
      <c r="E82" s="96" t="s">
        <v>20</v>
      </c>
      <c r="F82" s="52">
        <v>35000</v>
      </c>
      <c r="G82" s="59">
        <f>+F82*2.87%</f>
        <v>1004.5</v>
      </c>
      <c r="H82" s="59">
        <f>+F82*3.04%</f>
        <v>1064</v>
      </c>
      <c r="I82" s="70">
        <v>0</v>
      </c>
      <c r="J82" s="59">
        <v>25</v>
      </c>
      <c r="K82" s="73">
        <f>+G82+H82+I82+J82</f>
        <v>2093.5</v>
      </c>
      <c r="L82" s="74">
        <f>+F82-K82</f>
        <v>32906.5</v>
      </c>
    </row>
    <row r="83" spans="1:12" ht="20.100000000000001" customHeight="1" thickBot="1" x14ac:dyDescent="0.3">
      <c r="A83" s="90" t="s">
        <v>76</v>
      </c>
      <c r="B83" s="56" t="s">
        <v>77</v>
      </c>
      <c r="C83" s="56" t="s">
        <v>17</v>
      </c>
      <c r="D83" s="57" t="s">
        <v>90</v>
      </c>
      <c r="E83" s="81" t="s">
        <v>18</v>
      </c>
      <c r="F83" s="59">
        <v>35000</v>
      </c>
      <c r="G83" s="59">
        <f>+F83*2.87%</f>
        <v>1004.5</v>
      </c>
      <c r="H83" s="59">
        <f>+F83*3.04%</f>
        <v>1064</v>
      </c>
      <c r="I83" s="70">
        <v>0</v>
      </c>
      <c r="J83" s="59">
        <v>25</v>
      </c>
      <c r="K83" s="73">
        <f>+G83+H83+I83+J83</f>
        <v>2093.5</v>
      </c>
      <c r="L83" s="74">
        <f>+F83-K83</f>
        <v>32906.5</v>
      </c>
    </row>
    <row r="84" spans="1:12" ht="20.100000000000001" customHeight="1" thickBot="1" x14ac:dyDescent="0.3">
      <c r="A84" s="16"/>
      <c r="B84" s="17"/>
      <c r="C84" s="17">
        <f>+COUNTA(C82:C83)</f>
        <v>2</v>
      </c>
      <c r="D84" s="17"/>
      <c r="E84" s="18"/>
      <c r="F84" s="19">
        <f>SUM(F82:F83)</f>
        <v>70000</v>
      </c>
      <c r="G84" s="19">
        <f t="shared" ref="G84:L84" si="12">SUM(G82:G83)</f>
        <v>2009</v>
      </c>
      <c r="H84" s="19">
        <f t="shared" si="12"/>
        <v>2128</v>
      </c>
      <c r="I84" s="19">
        <f t="shared" si="12"/>
        <v>0</v>
      </c>
      <c r="J84" s="19">
        <f t="shared" si="12"/>
        <v>50</v>
      </c>
      <c r="K84" s="19">
        <f t="shared" si="12"/>
        <v>4187</v>
      </c>
      <c r="L84" s="20">
        <f t="shared" si="12"/>
        <v>65813</v>
      </c>
    </row>
  </sheetData>
  <mergeCells count="4">
    <mergeCell ref="A2:L2"/>
    <mergeCell ref="A3:L3"/>
    <mergeCell ref="G8:H8"/>
    <mergeCell ref="A4:L4"/>
  </mergeCells>
  <phoneticPr fontId="12" type="noConversion"/>
  <pageMargins left="0.70866141732283472" right="0.70866141732283472" top="0.74803149606299213" bottom="0.74803149606299213" header="0.31496062992125984" footer="0.31496062992125984"/>
  <pageSetup paperSize="12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CARACTER TEMP. SEPTIEMBRE 2025</vt:lpstr>
      <vt:lpstr>'CARACTER TEMP. SEPTIEMBRE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Miosoty Díaz Pimentel</dc:creator>
  <cp:lastModifiedBy>Miosoty Díaz Pimentel</cp:lastModifiedBy>
  <cp:lastPrinted>2025-09-30T17:23:31Z</cp:lastPrinted>
  <dcterms:created xsi:type="dcterms:W3CDTF">2015-06-05T18:17:20Z</dcterms:created>
  <dcterms:modified xsi:type="dcterms:W3CDTF">2025-09-30T17:24:01Z</dcterms:modified>
</cp:coreProperties>
</file>