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FEBRERO/"/>
    </mc:Choice>
  </mc:AlternateContent>
  <xr:revisionPtr revIDLastSave="475" documentId="13_ncr:1_{6F1EF9DA-0EE0-46D5-A1C9-6CA74757142E}" xr6:coauthVersionLast="47" xr6:coauthVersionMax="47" xr10:uidLastSave="{C00A110F-CC1C-4901-B35F-866F0C9C8D5E}"/>
  <bookViews>
    <workbookView xWindow="-120" yWindow="-120" windowWidth="29040" windowHeight="15720" xr2:uid="{00000000-000D-0000-FFFF-FFFF00000000}"/>
  </bookViews>
  <sheets>
    <sheet name="FIJO FEBRERO 2026" sheetId="1" r:id="rId1"/>
  </sheets>
  <definedNames>
    <definedName name="_xlnm.Print_Area" localSheetId="0">'FIJO FEBRERO 2026'!$A$1:$L$301</definedName>
    <definedName name="_xlnm.Print_Titles" localSheetId="0">'FIJO FEBRERO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9" i="1" l="1"/>
  <c r="C117" i="1"/>
  <c r="C219" i="1"/>
  <c r="J259" i="1"/>
  <c r="C284" i="1"/>
  <c r="G113" i="1"/>
  <c r="H113" i="1"/>
  <c r="K113" i="1" l="1"/>
  <c r="L113" i="1" s="1"/>
  <c r="G115" i="1"/>
  <c r="H115" i="1"/>
  <c r="F117" i="1"/>
  <c r="J45" i="1"/>
  <c r="F45" i="1"/>
  <c r="K115" i="1" l="1"/>
  <c r="L115" i="1" s="1"/>
  <c r="C237" i="1"/>
  <c r="J92" i="1"/>
  <c r="G153" i="1" l="1"/>
  <c r="G156" i="1"/>
  <c r="G155" i="1"/>
  <c r="J219" i="1"/>
  <c r="I219" i="1"/>
  <c r="F219" i="1"/>
  <c r="J117" i="1"/>
  <c r="G111" i="1"/>
  <c r="H111" i="1"/>
  <c r="C52" i="1"/>
  <c r="C21" i="1"/>
  <c r="I227" i="1"/>
  <c r="J227" i="1"/>
  <c r="F227" i="1"/>
  <c r="G226" i="1"/>
  <c r="H226" i="1"/>
  <c r="J284" i="1"/>
  <c r="H85" i="1"/>
  <c r="G190" i="1"/>
  <c r="H190" i="1"/>
  <c r="I191" i="1"/>
  <c r="J191" i="1"/>
  <c r="F191" i="1"/>
  <c r="C191" i="1"/>
  <c r="G217" i="1"/>
  <c r="H217" i="1"/>
  <c r="I244" i="1"/>
  <c r="J244" i="1"/>
  <c r="F244" i="1"/>
  <c r="C244" i="1"/>
  <c r="I141" i="1"/>
  <c r="J141" i="1"/>
  <c r="F141" i="1"/>
  <c r="C141" i="1"/>
  <c r="F297" i="1"/>
  <c r="C297" i="1"/>
  <c r="K226" i="1" l="1"/>
  <c r="K111" i="1"/>
  <c r="L111" i="1" s="1"/>
  <c r="K190" i="1"/>
  <c r="K217" i="1"/>
  <c r="G112" i="1"/>
  <c r="H112" i="1"/>
  <c r="G140" i="1"/>
  <c r="H140" i="1"/>
  <c r="K112" i="1" l="1"/>
  <c r="L112" i="1" s="1"/>
  <c r="K140" i="1"/>
  <c r="L140" i="1" s="1"/>
  <c r="H99" i="1"/>
  <c r="G99" i="1"/>
  <c r="K99" i="1" l="1"/>
  <c r="L99" i="1" s="1"/>
  <c r="F21" i="1"/>
  <c r="G12" i="1" l="1"/>
  <c r="H12" i="1"/>
  <c r="C39" i="1"/>
  <c r="I39" i="1"/>
  <c r="J39" i="1"/>
  <c r="F39" i="1"/>
  <c r="K12" i="1" l="1"/>
  <c r="L12" i="1" s="1"/>
  <c r="G38" i="1"/>
  <c r="H38" i="1"/>
  <c r="F284" i="1"/>
  <c r="I284" i="1"/>
  <c r="G283" i="1"/>
  <c r="H283" i="1"/>
  <c r="J174" i="1"/>
  <c r="F174" i="1"/>
  <c r="K283" i="1" l="1"/>
  <c r="K38" i="1"/>
  <c r="L38" i="1" s="1"/>
  <c r="J131" i="1"/>
  <c r="I131" i="1"/>
  <c r="F131" i="1"/>
  <c r="G130" i="1"/>
  <c r="H130" i="1"/>
  <c r="L283" i="1" l="1"/>
  <c r="K130" i="1"/>
  <c r="L130" i="1" s="1"/>
  <c r="C131" i="1" l="1"/>
  <c r="C60" i="1"/>
  <c r="I117" i="1"/>
  <c r="J60" i="1"/>
  <c r="F60" i="1"/>
  <c r="G59" i="1"/>
  <c r="H59" i="1"/>
  <c r="K59" i="1" l="1"/>
  <c r="L59" i="1" s="1"/>
  <c r="F157" i="1"/>
  <c r="I157" i="1"/>
  <c r="J157" i="1"/>
  <c r="C157" i="1"/>
  <c r="H156" i="1"/>
  <c r="J52" i="1"/>
  <c r="K156" i="1" l="1"/>
  <c r="L156" i="1" s="1"/>
  <c r="H128" i="1"/>
  <c r="G128" i="1"/>
  <c r="K128" i="1" l="1"/>
  <c r="L128" i="1" s="1"/>
  <c r="F259" i="1"/>
  <c r="F268" i="1"/>
  <c r="J268" i="1" l="1"/>
  <c r="I268" i="1"/>
  <c r="C268" i="1"/>
  <c r="C227" i="1"/>
  <c r="C72" i="1"/>
  <c r="H271" i="1"/>
  <c r="G271" i="1"/>
  <c r="K271" i="1" l="1"/>
  <c r="L271" i="1" l="1"/>
  <c r="C201" i="1" l="1"/>
  <c r="J297" i="1" l="1"/>
  <c r="I297" i="1"/>
  <c r="H296" i="1"/>
  <c r="G296" i="1"/>
  <c r="H295" i="1"/>
  <c r="G295" i="1"/>
  <c r="H294" i="1"/>
  <c r="G294" i="1"/>
  <c r="J288" i="1"/>
  <c r="I288" i="1"/>
  <c r="F288" i="1"/>
  <c r="C288" i="1"/>
  <c r="H287" i="1"/>
  <c r="H288" i="1" s="1"/>
  <c r="G287" i="1"/>
  <c r="G288" i="1" s="1"/>
  <c r="H282" i="1"/>
  <c r="G282" i="1"/>
  <c r="H281" i="1"/>
  <c r="G281" i="1"/>
  <c r="H280" i="1"/>
  <c r="G280" i="1"/>
  <c r="H279" i="1"/>
  <c r="G279" i="1"/>
  <c r="H267" i="1"/>
  <c r="G267" i="1"/>
  <c r="L278" i="1"/>
  <c r="H278" i="1"/>
  <c r="G278" i="1"/>
  <c r="H277" i="1"/>
  <c r="G277" i="1"/>
  <c r="H276" i="1"/>
  <c r="G276" i="1"/>
  <c r="H275" i="1"/>
  <c r="G275" i="1"/>
  <c r="H274" i="1"/>
  <c r="G274" i="1"/>
  <c r="K274" i="1" s="1"/>
  <c r="H273" i="1"/>
  <c r="G273" i="1"/>
  <c r="H272" i="1"/>
  <c r="G272" i="1"/>
  <c r="H266" i="1"/>
  <c r="G266" i="1"/>
  <c r="H265" i="1"/>
  <c r="G265" i="1"/>
  <c r="H264" i="1"/>
  <c r="G264" i="1"/>
  <c r="H263" i="1"/>
  <c r="G263" i="1"/>
  <c r="H262" i="1"/>
  <c r="G262" i="1"/>
  <c r="I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43" i="1"/>
  <c r="G243" i="1"/>
  <c r="H242" i="1"/>
  <c r="G242" i="1"/>
  <c r="H241" i="1"/>
  <c r="G241" i="1"/>
  <c r="H240" i="1"/>
  <c r="G240" i="1"/>
  <c r="J237" i="1"/>
  <c r="I237" i="1"/>
  <c r="F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5" i="1"/>
  <c r="G225" i="1"/>
  <c r="H224" i="1"/>
  <c r="G224" i="1"/>
  <c r="H223" i="1"/>
  <c r="G223" i="1"/>
  <c r="H222" i="1"/>
  <c r="G222" i="1"/>
  <c r="H216" i="1"/>
  <c r="G216" i="1"/>
  <c r="H215" i="1"/>
  <c r="G215" i="1"/>
  <c r="H214" i="1"/>
  <c r="G214" i="1"/>
  <c r="H213" i="1"/>
  <c r="G213" i="1"/>
  <c r="H212" i="1"/>
  <c r="G212" i="1"/>
  <c r="K212" i="1" s="1"/>
  <c r="H211" i="1"/>
  <c r="G211" i="1"/>
  <c r="H210" i="1"/>
  <c r="G210" i="1"/>
  <c r="J201" i="1"/>
  <c r="I201" i="1"/>
  <c r="F201" i="1"/>
  <c r="H200" i="1"/>
  <c r="G200" i="1"/>
  <c r="H199" i="1"/>
  <c r="G199" i="1"/>
  <c r="H198" i="1"/>
  <c r="G198" i="1"/>
  <c r="J195" i="1"/>
  <c r="I195" i="1"/>
  <c r="F195" i="1"/>
  <c r="C195" i="1"/>
  <c r="H194" i="1"/>
  <c r="H195" i="1" s="1"/>
  <c r="G194" i="1"/>
  <c r="H188" i="1"/>
  <c r="G188" i="1"/>
  <c r="H15" i="1"/>
  <c r="G15" i="1"/>
  <c r="H187" i="1"/>
  <c r="G187" i="1"/>
  <c r="H186" i="1"/>
  <c r="G186" i="1"/>
  <c r="H185" i="1"/>
  <c r="G185" i="1"/>
  <c r="H184" i="1"/>
  <c r="G184" i="1"/>
  <c r="H183" i="1"/>
  <c r="G183" i="1"/>
  <c r="J180" i="1"/>
  <c r="I180" i="1"/>
  <c r="F180" i="1"/>
  <c r="C180" i="1"/>
  <c r="H179" i="1"/>
  <c r="G179" i="1"/>
  <c r="H178" i="1"/>
  <c r="G178" i="1"/>
  <c r="H177" i="1"/>
  <c r="G177" i="1"/>
  <c r="I174" i="1"/>
  <c r="C174" i="1"/>
  <c r="H172" i="1"/>
  <c r="G172" i="1"/>
  <c r="H171" i="1"/>
  <c r="G171" i="1"/>
  <c r="H170" i="1"/>
  <c r="G170" i="1"/>
  <c r="H169" i="1"/>
  <c r="G169" i="1"/>
  <c r="H168" i="1"/>
  <c r="G168" i="1"/>
  <c r="J161" i="1"/>
  <c r="I161" i="1"/>
  <c r="F161" i="1"/>
  <c r="C161" i="1"/>
  <c r="H160" i="1"/>
  <c r="H161" i="1" s="1"/>
  <c r="G160" i="1"/>
  <c r="H155" i="1"/>
  <c r="H154" i="1"/>
  <c r="G154" i="1"/>
  <c r="H153" i="1"/>
  <c r="J150" i="1"/>
  <c r="I150" i="1"/>
  <c r="F150" i="1"/>
  <c r="C150" i="1"/>
  <c r="H149" i="1"/>
  <c r="G149" i="1"/>
  <c r="G150" i="1" s="1"/>
  <c r="J146" i="1"/>
  <c r="I146" i="1"/>
  <c r="F146" i="1"/>
  <c r="C146" i="1"/>
  <c r="H145" i="1"/>
  <c r="G145" i="1"/>
  <c r="H144" i="1"/>
  <c r="G144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29" i="1"/>
  <c r="G129" i="1"/>
  <c r="H127" i="1"/>
  <c r="G127" i="1"/>
  <c r="J124" i="1"/>
  <c r="I124" i="1"/>
  <c r="F124" i="1"/>
  <c r="C124" i="1"/>
  <c r="H123" i="1"/>
  <c r="G123" i="1"/>
  <c r="H122" i="1"/>
  <c r="G122" i="1"/>
  <c r="H121" i="1"/>
  <c r="G121" i="1"/>
  <c r="H120" i="1"/>
  <c r="G120" i="1"/>
  <c r="H116" i="1"/>
  <c r="G116" i="1"/>
  <c r="H95" i="1"/>
  <c r="G95" i="1"/>
  <c r="H114" i="1"/>
  <c r="G114" i="1"/>
  <c r="H110" i="1"/>
  <c r="G110" i="1"/>
  <c r="H109" i="1"/>
  <c r="G109" i="1"/>
  <c r="H97" i="1"/>
  <c r="G97" i="1"/>
  <c r="H173" i="1"/>
  <c r="G173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8" i="1"/>
  <c r="G98" i="1"/>
  <c r="H108" i="1"/>
  <c r="G108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G85" i="1"/>
  <c r="J77" i="1"/>
  <c r="I77" i="1"/>
  <c r="F77" i="1"/>
  <c r="C77" i="1"/>
  <c r="H76" i="1"/>
  <c r="G76" i="1"/>
  <c r="H75" i="1"/>
  <c r="G75" i="1"/>
  <c r="J72" i="1"/>
  <c r="I72" i="1"/>
  <c r="F72" i="1"/>
  <c r="H71" i="1"/>
  <c r="G71" i="1"/>
  <c r="H96" i="1"/>
  <c r="G96" i="1"/>
  <c r="H70" i="1"/>
  <c r="G70" i="1"/>
  <c r="K68" i="1"/>
  <c r="H67" i="1"/>
  <c r="G67" i="1"/>
  <c r="H69" i="1"/>
  <c r="G69" i="1"/>
  <c r="J64" i="1"/>
  <c r="I64" i="1"/>
  <c r="F64" i="1"/>
  <c r="C64" i="1"/>
  <c r="H63" i="1"/>
  <c r="H64" i="1" s="1"/>
  <c r="G63" i="1"/>
  <c r="I60" i="1"/>
  <c r="H58" i="1"/>
  <c r="G58" i="1"/>
  <c r="H57" i="1"/>
  <c r="G57" i="1"/>
  <c r="H56" i="1"/>
  <c r="G56" i="1"/>
  <c r="H55" i="1"/>
  <c r="G55" i="1"/>
  <c r="I52" i="1"/>
  <c r="F52" i="1"/>
  <c r="H51" i="1"/>
  <c r="G51" i="1"/>
  <c r="H189" i="1"/>
  <c r="G189" i="1"/>
  <c r="H50" i="1"/>
  <c r="G50" i="1"/>
  <c r="G49" i="1"/>
  <c r="K49" i="1" s="1"/>
  <c r="H48" i="1"/>
  <c r="G48" i="1"/>
  <c r="I45" i="1"/>
  <c r="C45" i="1"/>
  <c r="H44" i="1"/>
  <c r="H45" i="1" s="1"/>
  <c r="G44" i="1"/>
  <c r="G45" i="1" s="1"/>
  <c r="H37" i="1"/>
  <c r="G37" i="1"/>
  <c r="H36" i="1"/>
  <c r="G36" i="1"/>
  <c r="J33" i="1"/>
  <c r="I33" i="1"/>
  <c r="F33" i="1"/>
  <c r="C33" i="1"/>
  <c r="H32" i="1"/>
  <c r="G32" i="1"/>
  <c r="H31" i="1"/>
  <c r="G31" i="1"/>
  <c r="H218" i="1"/>
  <c r="G218" i="1"/>
  <c r="J27" i="1"/>
  <c r="I27" i="1"/>
  <c r="F27" i="1"/>
  <c r="C27" i="1"/>
  <c r="H26" i="1"/>
  <c r="G26" i="1"/>
  <c r="H25" i="1"/>
  <c r="G25" i="1"/>
  <c r="H24" i="1"/>
  <c r="G24" i="1"/>
  <c r="J21" i="1"/>
  <c r="I21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1" i="1"/>
  <c r="G11" i="1"/>
  <c r="G10" i="1"/>
  <c r="K254" i="1" l="1"/>
  <c r="K259" i="1" s="1"/>
  <c r="K218" i="1"/>
  <c r="L218" i="1" s="1"/>
  <c r="K213" i="1"/>
  <c r="G64" i="1"/>
  <c r="K63" i="1"/>
  <c r="K64" i="1" s="1"/>
  <c r="H219" i="1"/>
  <c r="K216" i="1"/>
  <c r="L216" i="1" s="1"/>
  <c r="K275" i="1"/>
  <c r="H227" i="1"/>
  <c r="K186" i="1"/>
  <c r="K273" i="1"/>
  <c r="K280" i="1"/>
  <c r="K276" i="1"/>
  <c r="K277" i="1"/>
  <c r="K282" i="1"/>
  <c r="L282" i="1" s="1"/>
  <c r="K185" i="1"/>
  <c r="K279" i="1"/>
  <c r="L279" i="1" s="1"/>
  <c r="K281" i="1"/>
  <c r="L281" i="1" s="1"/>
  <c r="K272" i="1"/>
  <c r="K188" i="1"/>
  <c r="L188" i="1" s="1"/>
  <c r="K189" i="1"/>
  <c r="L189" i="1" s="1"/>
  <c r="H52" i="1"/>
  <c r="K184" i="1"/>
  <c r="L184" i="1" s="1"/>
  <c r="K187" i="1"/>
  <c r="H191" i="1"/>
  <c r="G244" i="1"/>
  <c r="H244" i="1"/>
  <c r="H141" i="1"/>
  <c r="G141" i="1"/>
  <c r="G39" i="1"/>
  <c r="H39" i="1"/>
  <c r="H284" i="1"/>
  <c r="H174" i="1"/>
  <c r="G174" i="1"/>
  <c r="G131" i="1"/>
  <c r="H131" i="1"/>
  <c r="G60" i="1"/>
  <c r="H60" i="1"/>
  <c r="G117" i="1"/>
  <c r="H117" i="1"/>
  <c r="H157" i="1"/>
  <c r="K129" i="1"/>
  <c r="L129" i="1" s="1"/>
  <c r="G268" i="1"/>
  <c r="H268" i="1"/>
  <c r="K37" i="1"/>
  <c r="L37" i="1" s="1"/>
  <c r="K67" i="1"/>
  <c r="L67" i="1" s="1"/>
  <c r="K109" i="1"/>
  <c r="L109" i="1" s="1"/>
  <c r="K198" i="1"/>
  <c r="L198" i="1" s="1"/>
  <c r="K266" i="1"/>
  <c r="L266" i="1" s="1"/>
  <c r="L253" i="1"/>
  <c r="L259" i="1" s="1"/>
  <c r="L49" i="1"/>
  <c r="K50" i="1"/>
  <c r="L50" i="1" s="1"/>
  <c r="K56" i="1"/>
  <c r="L56" i="1" s="1"/>
  <c r="K58" i="1"/>
  <c r="K295" i="1"/>
  <c r="H180" i="1"/>
  <c r="K155" i="1"/>
  <c r="K170" i="1"/>
  <c r="L170" i="1" s="1"/>
  <c r="K172" i="1"/>
  <c r="L172" i="1" s="1"/>
  <c r="K178" i="1"/>
  <c r="K154" i="1"/>
  <c r="H297" i="1"/>
  <c r="K98" i="1"/>
  <c r="K103" i="1"/>
  <c r="L103" i="1" s="1"/>
  <c r="K11" i="1"/>
  <c r="L11" i="1" s="1"/>
  <c r="K25" i="1"/>
  <c r="L25" i="1" s="1"/>
  <c r="K32" i="1"/>
  <c r="L32" i="1" s="1"/>
  <c r="K70" i="1"/>
  <c r="L70" i="1" s="1"/>
  <c r="K71" i="1"/>
  <c r="L71" i="1" s="1"/>
  <c r="K86" i="1"/>
  <c r="L86" i="1" s="1"/>
  <c r="K102" i="1"/>
  <c r="K106" i="1"/>
  <c r="L106" i="1" s="1"/>
  <c r="K123" i="1"/>
  <c r="L123" i="1" s="1"/>
  <c r="G124" i="1"/>
  <c r="K13" i="1"/>
  <c r="L13" i="1" s="1"/>
  <c r="K19" i="1"/>
  <c r="L19" i="1" s="1"/>
  <c r="K31" i="1"/>
  <c r="L31" i="1" s="1"/>
  <c r="K105" i="1"/>
  <c r="L105" i="1" s="1"/>
  <c r="K95" i="1"/>
  <c r="L95" i="1" s="1"/>
  <c r="H201" i="1"/>
  <c r="K211" i="1"/>
  <c r="L211" i="1" s="1"/>
  <c r="K222" i="1"/>
  <c r="K243" i="1"/>
  <c r="K69" i="1"/>
  <c r="L69" i="1" s="1"/>
  <c r="K121" i="1"/>
  <c r="L121" i="1" s="1"/>
  <c r="K108" i="1"/>
  <c r="L108" i="1" s="1"/>
  <c r="K101" i="1"/>
  <c r="K107" i="1"/>
  <c r="L107" i="1" s="1"/>
  <c r="K145" i="1"/>
  <c r="L145" i="1" s="1"/>
  <c r="K242" i="1"/>
  <c r="K263" i="1"/>
  <c r="L263" i="1" s="1"/>
  <c r="H21" i="1"/>
  <c r="K14" i="1"/>
  <c r="L14" i="1" s="1"/>
  <c r="K16" i="1"/>
  <c r="L16" i="1" s="1"/>
  <c r="K18" i="1"/>
  <c r="L18" i="1" s="1"/>
  <c r="K20" i="1"/>
  <c r="L20" i="1" s="1"/>
  <c r="H27" i="1"/>
  <c r="K96" i="1"/>
  <c r="L96" i="1" s="1"/>
  <c r="K87" i="1"/>
  <c r="K100" i="1"/>
  <c r="L100" i="1" s="1"/>
  <c r="K104" i="1"/>
  <c r="L104" i="1" s="1"/>
  <c r="K97" i="1"/>
  <c r="L97" i="1" s="1"/>
  <c r="K116" i="1"/>
  <c r="L116" i="1" s="1"/>
  <c r="K122" i="1"/>
  <c r="L122" i="1" s="1"/>
  <c r="G146" i="1"/>
  <c r="K179" i="1"/>
  <c r="K215" i="1"/>
  <c r="K231" i="1"/>
  <c r="L231" i="1" s="1"/>
  <c r="K233" i="1"/>
  <c r="L233" i="1" s="1"/>
  <c r="K236" i="1"/>
  <c r="L236" i="1" s="1"/>
  <c r="H259" i="1"/>
  <c r="H77" i="1"/>
  <c r="K265" i="1"/>
  <c r="L265" i="1" s="1"/>
  <c r="K85" i="1"/>
  <c r="L85" i="1" s="1"/>
  <c r="K173" i="1"/>
  <c r="L173" i="1" s="1"/>
  <c r="K110" i="1"/>
  <c r="L110" i="1" s="1"/>
  <c r="K135" i="1"/>
  <c r="L135" i="1" s="1"/>
  <c r="K137" i="1"/>
  <c r="L137" i="1" s="1"/>
  <c r="K139" i="1"/>
  <c r="L139" i="1" s="1"/>
  <c r="K15" i="1"/>
  <c r="L15" i="1" s="1"/>
  <c r="K214" i="1"/>
  <c r="K224" i="1"/>
  <c r="L224" i="1" s="1"/>
  <c r="K264" i="1"/>
  <c r="L264" i="1" s="1"/>
  <c r="H72" i="1"/>
  <c r="G88" i="1"/>
  <c r="K296" i="1"/>
  <c r="L296" i="1" s="1"/>
  <c r="K17" i="1"/>
  <c r="L17" i="1" s="1"/>
  <c r="K26" i="1"/>
  <c r="L26" i="1" s="1"/>
  <c r="K114" i="1"/>
  <c r="L114" i="1" s="1"/>
  <c r="K136" i="1"/>
  <c r="L136" i="1" s="1"/>
  <c r="K138" i="1"/>
  <c r="L138" i="1" s="1"/>
  <c r="K199" i="1"/>
  <c r="L199" i="1" s="1"/>
  <c r="K223" i="1"/>
  <c r="L223" i="1" s="1"/>
  <c r="K225" i="1"/>
  <c r="K234" i="1"/>
  <c r="L234" i="1" s="1"/>
  <c r="K294" i="1"/>
  <c r="L294" i="1" s="1"/>
  <c r="H150" i="1"/>
  <c r="K149" i="1"/>
  <c r="K241" i="1"/>
  <c r="G21" i="1"/>
  <c r="K36" i="1"/>
  <c r="K127" i="1"/>
  <c r="K210" i="1"/>
  <c r="G33" i="1"/>
  <c r="K44" i="1"/>
  <c r="K45" i="1" s="1"/>
  <c r="K134" i="1"/>
  <c r="G201" i="1"/>
  <c r="K200" i="1"/>
  <c r="G27" i="1"/>
  <c r="K24" i="1"/>
  <c r="G52" i="1"/>
  <c r="K48" i="1"/>
  <c r="K91" i="1"/>
  <c r="K55" i="1"/>
  <c r="G77" i="1"/>
  <c r="K75" i="1"/>
  <c r="K144" i="1"/>
  <c r="H146" i="1"/>
  <c r="K153" i="1"/>
  <c r="L153" i="1" s="1"/>
  <c r="K183" i="1"/>
  <c r="H124" i="1"/>
  <c r="K168" i="1"/>
  <c r="K177" i="1"/>
  <c r="G237" i="1"/>
  <c r="K230" i="1"/>
  <c r="K267" i="1"/>
  <c r="L267" i="1" s="1"/>
  <c r="K10" i="1"/>
  <c r="H33" i="1"/>
  <c r="K57" i="1"/>
  <c r="L57" i="1" s="1"/>
  <c r="G72" i="1"/>
  <c r="K76" i="1"/>
  <c r="L76" i="1" s="1"/>
  <c r="K120" i="1"/>
  <c r="K171" i="1"/>
  <c r="L171" i="1" s="1"/>
  <c r="K194" i="1"/>
  <c r="G195" i="1"/>
  <c r="H237" i="1"/>
  <c r="K235" i="1"/>
  <c r="L235" i="1" s="1"/>
  <c r="H88" i="1"/>
  <c r="G161" i="1"/>
  <c r="K160" i="1"/>
  <c r="K169" i="1"/>
  <c r="L169" i="1" s="1"/>
  <c r="K232" i="1"/>
  <c r="L232" i="1" s="1"/>
  <c r="K240" i="1"/>
  <c r="K262" i="1"/>
  <c r="G297" i="1"/>
  <c r="K287" i="1"/>
  <c r="L117" i="1" l="1"/>
  <c r="L201" i="1"/>
  <c r="K52" i="1"/>
  <c r="L213" i="1"/>
  <c r="K219" i="1"/>
  <c r="K117" i="1"/>
  <c r="L222" i="1"/>
  <c r="L227" i="1" s="1"/>
  <c r="L280" i="1"/>
  <c r="L240" i="1"/>
  <c r="L244" i="1" s="1"/>
  <c r="L157" i="1"/>
  <c r="K141" i="1"/>
  <c r="L36" i="1"/>
  <c r="L39" i="1" s="1"/>
  <c r="K39" i="1"/>
  <c r="K174" i="1"/>
  <c r="K131" i="1"/>
  <c r="K60" i="1"/>
  <c r="K157" i="1"/>
  <c r="K268" i="1"/>
  <c r="L272" i="1"/>
  <c r="L88" i="1"/>
  <c r="K72" i="1"/>
  <c r="L33" i="1"/>
  <c r="L297" i="1"/>
  <c r="K88" i="1"/>
  <c r="L72" i="1"/>
  <c r="K201" i="1"/>
  <c r="K33" i="1"/>
  <c r="L63" i="1"/>
  <c r="L64" i="1" s="1"/>
  <c r="K297" i="1"/>
  <c r="L120" i="1"/>
  <c r="L124" i="1" s="1"/>
  <c r="K124" i="1"/>
  <c r="L91" i="1"/>
  <c r="L92" i="1" s="1"/>
  <c r="K92" i="1"/>
  <c r="L210" i="1"/>
  <c r="L219" i="1" s="1"/>
  <c r="K150" i="1"/>
  <c r="L149" i="1"/>
  <c r="L150" i="1" s="1"/>
  <c r="K237" i="1"/>
  <c r="L230" i="1"/>
  <c r="L237" i="1" s="1"/>
  <c r="L183" i="1"/>
  <c r="L191" i="1" s="1"/>
  <c r="K27" i="1"/>
  <c r="L24" i="1"/>
  <c r="L27" i="1" s="1"/>
  <c r="L262" i="1"/>
  <c r="L268" i="1" s="1"/>
  <c r="L194" i="1"/>
  <c r="L195" i="1" s="1"/>
  <c r="K195" i="1"/>
  <c r="K21" i="1"/>
  <c r="L10" i="1"/>
  <c r="L21" i="1" s="1"/>
  <c r="L177" i="1"/>
  <c r="L180" i="1" s="1"/>
  <c r="K146" i="1"/>
  <c r="L144" i="1"/>
  <c r="L146" i="1" s="1"/>
  <c r="K77" i="1"/>
  <c r="L75" i="1"/>
  <c r="L77" i="1" s="1"/>
  <c r="K288" i="1"/>
  <c r="L287" i="1"/>
  <c r="L288" i="1" s="1"/>
  <c r="K161" i="1"/>
  <c r="L160" i="1"/>
  <c r="L161" i="1" s="1"/>
  <c r="L44" i="1"/>
  <c r="L45" i="1" s="1"/>
  <c r="L48" i="1"/>
  <c r="L52" i="1" s="1"/>
  <c r="L127" i="1"/>
  <c r="L131" i="1" s="1"/>
  <c r="L168" i="1"/>
  <c r="L174" i="1" s="1"/>
  <c r="L55" i="1"/>
  <c r="L60" i="1" s="1"/>
  <c r="L134" i="1"/>
  <c r="L141" i="1" s="1"/>
  <c r="L284" i="1" l="1"/>
</calcChain>
</file>

<file path=xl/sharedStrings.xml><?xml version="1.0" encoding="utf-8"?>
<sst xmlns="http://schemas.openxmlformats.org/spreadsheetml/2006/main" count="837" uniqueCount="420">
  <si>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</si>
  <si>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</si>
  <si>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</si>
  <si>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</si>
  <si>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</si>
  <si>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</si>
  <si>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</si>
  <si>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</si>
  <si>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</si>
  <si>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</si>
  <si>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</si>
  <si>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</si>
  <si>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</si>
  <si>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</si>
  <si>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</si>
  <si>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</si>
  <si>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</si>
  <si>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</si>
  <si>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</si>
  <si>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</si>
  <si>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</si>
  <si>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</si>
  <si>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</si>
  <si>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</si>
  <si>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690</t>
  </si>
  <si>
    <t xml:space="preserve">MILTON SANTIAGO PEÑA DE LA CRUZ </t>
  </si>
  <si>
    <t xml:space="preserve">COORDINADOR DESPACHO </t>
  </si>
  <si>
    <t>205</t>
  </si>
  <si>
    <t xml:space="preserve">ROSAURA ALTAGRACIA BRITO MORILLO </t>
  </si>
  <si>
    <t xml:space="preserve">ASISTENTE </t>
  </si>
  <si>
    <t>F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</si>
  <si>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</si>
  <si>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</si>
  <si>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</si>
  <si>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</si>
  <si>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</si>
  <si>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</si>
  <si>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</si>
  <si>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</si>
  <si>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</si>
  <si>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</si>
  <si>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</si>
  <si>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</si>
  <si>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</si>
  <si>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</si>
  <si>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</si>
  <si>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</si>
  <si>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</si>
  <si>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</si>
  <si>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</si>
  <si>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</si>
  <si>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</si>
  <si>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</si>
  <si>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</si>
  <si>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</si>
  <si>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>112</t>
  </si>
  <si>
    <t xml:space="preserve">MARÍA LUISA CABRERA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</si>
  <si>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</si>
  <si>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</si>
  <si>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</si>
  <si>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</si>
  <si>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</si>
  <si>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</si>
  <si>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</si>
  <si>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</si>
  <si>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</si>
  <si>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</si>
  <si>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</si>
  <si>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</si>
  <si>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</si>
  <si>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</si>
  <si>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</si>
  <si>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</si>
  <si>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</si>
  <si>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</si>
  <si>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</si>
  <si>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</si>
  <si>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</si>
  <si>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</si>
  <si>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</si>
  <si>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</si>
  <si>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</si>
  <si>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</si>
  <si>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</si>
  <si>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</si>
  <si>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</si>
  <si>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</si>
  <si>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</si>
  <si>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</si>
  <si>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</si>
  <si>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</si>
  <si>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</si>
  <si>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</si>
  <si>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</si>
  <si>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</si>
  <si>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</si>
  <si>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</si>
  <si>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</si>
  <si>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</si>
  <si>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</si>
  <si>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</si>
  <si>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</si>
  <si>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</si>
  <si>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</si>
  <si>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</si>
  <si>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</si>
  <si>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</si>
  <si>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</si>
  <si>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</si>
  <si>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</si>
  <si>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</si>
  <si>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</si>
  <si>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</si>
  <si>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</si>
  <si>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</si>
  <si>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</si>
  <si>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</si>
  <si>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</si>
  <si>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</si>
  <si>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</si>
  <si>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</si>
  <si>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</si>
  <si>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</si>
  <si>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</si>
  <si>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</si>
  <si>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</si>
  <si>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</si>
  <si>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718</t>
  </si>
  <si>
    <t xml:space="preserve">REYNALDO ANTONIO DE AZA ROSARIO </t>
  </si>
  <si>
    <t>704</t>
  </si>
  <si>
    <t>JUAN CARLOS ROSARIO VILORIO</t>
  </si>
  <si>
    <t>ELECTRICISTA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</si>
  <si>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</si>
  <si>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</si>
  <si>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</si>
  <si>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</si>
  <si>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</si>
  <si>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</si>
  <si>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</si>
  <si>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</si>
  <si>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</si>
  <si>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</si>
  <si>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</si>
  <si>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</si>
  <si>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</si>
  <si>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</si>
  <si>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</si>
  <si>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</si>
  <si>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</si>
  <si>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</si>
  <si>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</si>
  <si>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</si>
  <si>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</si>
  <si>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</si>
  <si>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</si>
  <si>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</si>
  <si>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</si>
  <si>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</si>
  <si>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</si>
  <si>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</si>
  <si>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</si>
  <si>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</si>
  <si>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</si>
  <si>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</si>
  <si>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</si>
  <si>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</si>
  <si>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</si>
  <si>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</si>
  <si>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</si>
  <si>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</si>
  <si>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</si>
  <si>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</si>
  <si>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</si>
  <si>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</si>
  <si>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</si>
  <si>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</si>
  <si>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</si>
  <si>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</si>
  <si>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</si>
  <si>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</si>
  <si>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</si>
  <si>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</si>
  <si>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</si>
  <si>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</si>
  <si>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</si>
  <si>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</si>
  <si>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>771</t>
  </si>
  <si>
    <t>JORGE TAVERAS LORA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</si>
  <si>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</si>
  <si>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</si>
  <si>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</si>
  <si>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</si>
  <si>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</si>
  <si>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</si>
  <si>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</si>
  <si>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</si>
  <si>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</si>
  <si>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</si>
  <si>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</si>
  <si>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</si>
  <si>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</si>
  <si>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</si>
  <si>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</si>
  <si>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</si>
  <si>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</si>
  <si>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</si>
  <si>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</si>
  <si>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</si>
  <si>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</si>
  <si>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</si>
  <si>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</si>
  <si>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</si>
  <si>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</si>
  <si>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</si>
  <si>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</si>
  <si>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</si>
  <si>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</si>
  <si>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</si>
  <si>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</si>
  <si>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</si>
  <si>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</si>
  <si>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</si>
  <si>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</si>
  <si>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</si>
  <si>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</si>
  <si>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</si>
  <si>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</si>
  <si>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</si>
  <si>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</si>
  <si>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</si>
  <si>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</si>
  <si>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</si>
  <si>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</si>
  <si>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</si>
  <si>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</si>
  <si>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</si>
  <si>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</si>
  <si>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</si>
  <si>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</si>
  <si>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</si>
  <si>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</si>
  <si>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</si>
  <si>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</si>
  <si>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</si>
  <si>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</si>
  <si>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</si>
  <si>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</si>
  <si>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</si>
  <si>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</si>
  <si>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</si>
  <si>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</si>
  <si>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</si>
  <si>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</si>
  <si>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</si>
  <si>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</si>
  <si>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</si>
  <si>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</si>
  <si>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</si>
  <si>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</si>
  <si>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</si>
  <si>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</si>
  <si>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</si>
  <si>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</si>
  <si>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</si>
  <si>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</si>
  <si>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</si>
  <si>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</si>
  <si>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</si>
  <si>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</si>
  <si>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</si>
  <si>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</si>
  <si>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</si>
  <si>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</si>
  <si>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</si>
  <si>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</si>
  <si>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</si>
  <si>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</si>
  <si>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</si>
  <si>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</si>
  <si>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</si>
  <si>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</si>
  <si>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</si>
  <si>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</si>
  <si>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</si>
  <si>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</si>
  <si>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</si>
  <si>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</si>
  <si>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</si>
  <si>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</si>
  <si>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</si>
  <si>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</si>
  <si>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</si>
  <si>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</si>
  <si>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</si>
  <si>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</si>
  <si>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</si>
  <si>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</si>
  <si>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</si>
  <si>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</si>
  <si>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</si>
  <si>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</si>
  <si>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</si>
  <si>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</si>
  <si>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</si>
  <si>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</si>
  <si>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</si>
  <si>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</si>
  <si>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</si>
  <si>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</si>
  <si>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</si>
  <si>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</si>
  <si>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</si>
  <si>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</si>
  <si>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</si>
  <si>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</si>
  <si>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</si>
  <si>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</si>
  <si>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015</t>
  </si>
  <si>
    <t xml:space="preserve">SONIA ALTAGRACIA SANTOS MAYI </t>
  </si>
  <si>
    <t>PROMOTOR (A)</t>
  </si>
  <si>
    <t>098</t>
  </si>
  <si>
    <t xml:space="preserve">VALENTINA ISABEL MATEO VIÑAS </t>
  </si>
  <si>
    <t>191</t>
  </si>
  <si>
    <t xml:space="preserve">RITA YSABEL DE JESUS PANTALEÓN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</si>
  <si>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</si>
  <si>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</si>
  <si>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</si>
  <si>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</si>
  <si>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</si>
  <si>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</si>
  <si>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</si>
  <si>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</si>
  <si>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</si>
  <si>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</si>
  <si>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</si>
  <si>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</si>
  <si>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</si>
  <si>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751</t>
  </si>
  <si>
    <t>IRIS JAQUELINE MOSQUEA DE LA CRUZ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</si>
  <si>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</si>
  <si>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</si>
  <si>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</si>
  <si>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</si>
  <si>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</si>
  <si>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</si>
  <si>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</si>
  <si>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</si>
  <si>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720</t>
  </si>
  <si>
    <t xml:space="preserve">ORLANDO FERNÁNDEZ SANTANA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</si>
  <si>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</si>
  <si>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</si>
  <si>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</si>
  <si>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</si>
  <si>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</si>
  <si>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</si>
  <si>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</si>
  <si>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</si>
  <si>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</si>
  <si>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</si>
  <si>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</si>
  <si>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</si>
  <si>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</si>
  <si>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</si>
  <si>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</si>
  <si>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</si>
  <si>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</si>
  <si>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</si>
  <si>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</si>
  <si>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</si>
  <si>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</si>
  <si>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</si>
  <si>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</si>
  <si>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</si>
  <si>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</si>
  <si>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</si>
  <si>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</si>
  <si>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</si>
  <si>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</si>
  <si>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</si>
  <si>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</si>
  <si>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</si>
  <si>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</si>
  <si>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</si>
  <si>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</si>
  <si>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</si>
  <si>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</si>
  <si>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</si>
  <si>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</si>
  <si>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</si>
  <si>
    <t>ELIANNY JAZMIN GONZALEZ LORA</t>
  </si>
  <si>
    <t>GESTOR DE REDES SOCIALES</t>
  </si>
  <si>
    <t>781</t>
  </si>
  <si>
    <t>JORGE APOLINAR PEREZ PEREZ</t>
  </si>
  <si>
    <t>783</t>
  </si>
  <si>
    <t>784</t>
  </si>
  <si>
    <t>CRISLEIDY A. MERÁN CANDELARIO</t>
  </si>
  <si>
    <t>785</t>
  </si>
  <si>
    <t>AMMI VASQUEZ HERNANDEZ</t>
  </si>
  <si>
    <t>NILCIA AURORA GARCIA GALVAN</t>
  </si>
  <si>
    <t>787</t>
  </si>
  <si>
    <t>ASESOR (A) RELACIÓN GUB. Y ADM.</t>
  </si>
  <si>
    <t>728</t>
  </si>
  <si>
    <t xml:space="preserve">VICTOR FRANCISCO RONDÓN DE LA CRUZ </t>
  </si>
  <si>
    <t>789</t>
  </si>
  <si>
    <t>791</t>
  </si>
  <si>
    <t>JACINTO GOMEZ</t>
  </si>
  <si>
    <t>LILIANA MERCEDES ALCANTARA UBRI</t>
  </si>
  <si>
    <t xml:space="preserve">OFICINA DE ACCESO A LA INFORMACIÓN </t>
  </si>
  <si>
    <t>REYES BELTRE VARGAS</t>
  </si>
  <si>
    <t>KATHERINE YUSAIRY PEREZ LOPEZ</t>
  </si>
  <si>
    <t>723</t>
  </si>
  <si>
    <t>745</t>
  </si>
  <si>
    <t>VICTOR MANEL HERNANDEZ TEJEDA</t>
  </si>
  <si>
    <t>YORDANIA FCA. CABRERA CABREJA</t>
  </si>
  <si>
    <t>BIBLIOTECA NACIONAL PEDRO HENRIQUEZ UREÑA</t>
  </si>
  <si>
    <t>796</t>
  </si>
  <si>
    <t>799</t>
  </si>
  <si>
    <t>CARLOS JOSE AQUINO BATISTA</t>
  </si>
  <si>
    <t>798</t>
  </si>
  <si>
    <t>GEYKOL JOSUE FIGUEROA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</si>
</sst>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/>
    </xf>
    <xf numFmtId="164" fontId="6" fillId="4" borderId="12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164" fontId="6" fillId="4" borderId="15" xfId="1" applyFont="1" applyFill="1" applyBorder="1" applyAlignment="1">
      <alignment horizontal="left"/>
    </xf>
    <xf numFmtId="164" fontId="6" fillId="4" borderId="16" xfId="1" applyFont="1" applyFill="1" applyBorder="1" applyAlignment="1">
      <alignment horizontal="left"/>
    </xf>
    <xf numFmtId="164" fontId="6" fillId="4" borderId="15" xfId="1" applyFont="1" applyFill="1" applyBorder="1" applyAlignment="1">
      <alignment horizontal="center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4" fontId="6" fillId="4" borderId="18" xfId="1" applyFont="1" applyFill="1" applyBorder="1" applyAlignment="1">
      <alignment horizontal="center"/>
    </xf>
    <xf numFmtId="164" fontId="6" fillId="4" borderId="18" xfId="1" applyFont="1" applyFill="1" applyBorder="1" applyAlignment="1">
      <alignment horizontal="left"/>
    </xf>
    <xf numFmtId="164" fontId="6" fillId="4" borderId="19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6" fillId="4" borderId="12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0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5" xfId="0" applyFont="1" applyFill="1" applyBorder="1"/>
    <xf numFmtId="4" fontId="6" fillId="4" borderId="15" xfId="0" applyNumberFormat="1" applyFont="1" applyFill="1" applyBorder="1"/>
    <xf numFmtId="49" fontId="10" fillId="5" borderId="20" xfId="0" applyNumberFormat="1" applyFont="1" applyFill="1" applyBorder="1"/>
    <xf numFmtId="0" fontId="10" fillId="5" borderId="21" xfId="0" applyFont="1" applyFill="1" applyBorder="1"/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/>
    <xf numFmtId="49" fontId="11" fillId="4" borderId="11" xfId="0" applyNumberFormat="1" applyFont="1" applyFill="1" applyBorder="1" applyAlignment="1">
      <alignment horizont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horizontal="center"/>
    </xf>
    <xf numFmtId="4" fontId="11" fillId="4" borderId="12" xfId="0" applyNumberFormat="1" applyFont="1" applyFill="1" applyBorder="1"/>
    <xf numFmtId="164" fontId="6" fillId="4" borderId="15" xfId="1" applyFont="1" applyFill="1" applyBorder="1" applyAlignment="1">
      <alignment horizontal="right"/>
    </xf>
    <xf numFmtId="49" fontId="11" fillId="4" borderId="14" xfId="0" applyNumberFormat="1" applyFont="1" applyFill="1" applyBorder="1" applyAlignment="1">
      <alignment horizontal="center"/>
    </xf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4" fontId="11" fillId="4" borderId="15" xfId="0" applyNumberFormat="1" applyFont="1" applyFill="1" applyBorder="1"/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/>
    <xf numFmtId="0" fontId="7" fillId="5" borderId="20" xfId="0" applyFont="1" applyFill="1" applyBorder="1"/>
    <xf numFmtId="0" fontId="7" fillId="5" borderId="21" xfId="0" applyFont="1" applyFill="1" applyBorder="1"/>
    <xf numFmtId="0" fontId="7" fillId="5" borderId="22" xfId="0" applyFont="1" applyFill="1" applyBorder="1"/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/>
    <xf numFmtId="0" fontId="0" fillId="4" borderId="0" xfId="0" applyFill="1"/>
    <xf numFmtId="43" fontId="0" fillId="0" borderId="0" xfId="0" applyNumberFormat="1"/>
    <xf numFmtId="164" fontId="12" fillId="4" borderId="15" xfId="1" applyFont="1" applyFill="1" applyBorder="1" applyAlignment="1">
      <alignment horizontal="left"/>
    </xf>
    <xf numFmtId="49" fontId="10" fillId="5" borderId="1" xfId="0" applyNumberFormat="1" applyFont="1" applyFill="1" applyBorder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0" fontId="10" fillId="5" borderId="2" xfId="0" applyFont="1" applyFill="1" applyBorder="1"/>
    <xf numFmtId="49" fontId="8" fillId="6" borderId="24" xfId="0" applyNumberFormat="1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164" fontId="8" fillId="6" borderId="25" xfId="1" applyFont="1" applyFill="1" applyBorder="1" applyAlignment="1">
      <alignment horizontal="center"/>
    </xf>
    <xf numFmtId="164" fontId="8" fillId="6" borderId="25" xfId="1" applyFont="1" applyFill="1" applyBorder="1" applyAlignment="1">
      <alignment horizontal="left"/>
    </xf>
    <xf numFmtId="164" fontId="8" fillId="6" borderId="26" xfId="1" applyFont="1" applyFill="1" applyBorder="1" applyAlignment="1">
      <alignment horizontal="left"/>
    </xf>
    <xf numFmtId="49" fontId="6" fillId="4" borderId="27" xfId="0" applyNumberFormat="1" applyFont="1" applyFill="1" applyBorder="1" applyAlignment="1">
      <alignment horizontal="center"/>
    </xf>
    <xf numFmtId="0" fontId="6" fillId="4" borderId="28" xfId="0" applyFont="1" applyFill="1" applyBorder="1" applyAlignment="1">
      <alignment horizontal="left"/>
    </xf>
    <xf numFmtId="164" fontId="6" fillId="4" borderId="28" xfId="1" applyFont="1" applyFill="1" applyBorder="1" applyAlignment="1">
      <alignment horizontal="center"/>
    </xf>
    <xf numFmtId="164" fontId="6" fillId="4" borderId="28" xfId="1" applyFont="1" applyFill="1" applyBorder="1" applyAlignment="1">
      <alignment horizontal="left"/>
    </xf>
    <xf numFmtId="164" fontId="6" fillId="4" borderId="29" xfId="1" applyFont="1" applyFill="1" applyBorder="1" applyAlignment="1">
      <alignment horizontal="left"/>
    </xf>
    <xf numFmtId="49" fontId="6" fillId="4" borderId="30" xfId="0" applyNumberFormat="1" applyFont="1" applyFill="1" applyBorder="1" applyAlignment="1">
      <alignment horizontal="center"/>
    </xf>
    <xf numFmtId="0" fontId="6" fillId="4" borderId="31" xfId="0" applyFont="1" applyFill="1" applyBorder="1" applyAlignment="1">
      <alignment horizontal="left"/>
    </xf>
    <xf numFmtId="164" fontId="6" fillId="4" borderId="31" xfId="1" applyFont="1" applyFill="1" applyBorder="1" applyAlignment="1">
      <alignment horizontal="center"/>
    </xf>
    <xf numFmtId="164" fontId="6" fillId="4" borderId="31" xfId="1" applyFont="1" applyFill="1" applyBorder="1" applyAlignment="1">
      <alignment horizontal="left"/>
    </xf>
    <xf numFmtId="164" fontId="6" fillId="4" borderId="32" xfId="1" applyFont="1" applyFill="1" applyBorder="1" applyAlignment="1">
      <alignment horizontal="left"/>
    </xf>
    <xf numFmtId="0" fontId="6" fillId="4" borderId="2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5" xfId="1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49" fontId="6" fillId="4" borderId="3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center" vertical="center"/>
    </xf>
    <xf numFmtId="164" fontId="6" fillId="4" borderId="28" xfId="1" applyFont="1" applyFill="1" applyBorder="1" applyAlignment="1">
      <alignment horizontal="left" vertical="center"/>
    </xf>
    <xf numFmtId="164" fontId="6" fillId="4" borderId="29" xfId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64" fontId="6" fillId="4" borderId="31" xfId="1" applyFont="1" applyFill="1" applyBorder="1" applyAlignment="1">
      <alignment horizontal="center" vertical="center"/>
    </xf>
    <xf numFmtId="164" fontId="6" fillId="4" borderId="31" xfId="1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49" fontId="6" fillId="4" borderId="33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49" fontId="6" fillId="4" borderId="35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49" fontId="6" fillId="4" borderId="4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164" fontId="6" fillId="4" borderId="5" xfId="1" applyFont="1" applyFill="1" applyBorder="1" applyAlignment="1">
      <alignment horizontal="center"/>
    </xf>
    <xf numFmtId="164" fontId="6" fillId="4" borderId="5" xfId="1" applyFont="1" applyFill="1" applyBorder="1" applyAlignment="1">
      <alignment horizontal="left"/>
    </xf>
    <xf numFmtId="164" fontId="6" fillId="4" borderId="6" xfId="1" applyFont="1" applyFill="1" applyBorder="1" applyAlignment="1">
      <alignment horizontal="left"/>
    </xf>
    <xf numFmtId="164" fontId="6" fillId="4" borderId="28" xfId="1" applyFont="1" applyFill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4" borderId="31" xfId="0" applyFont="1" applyFill="1" applyBorder="1"/>
    <xf numFmtId="0" fontId="11" fillId="4" borderId="31" xfId="0" applyFont="1" applyFill="1" applyBorder="1" applyAlignment="1">
      <alignment horizontal="center"/>
    </xf>
    <xf numFmtId="4" fontId="11" fillId="4" borderId="31" xfId="0" applyNumberFormat="1" applyFont="1" applyFill="1" applyBorder="1"/>
    <xf numFmtId="49" fontId="11" fillId="4" borderId="27" xfId="0" applyNumberFormat="1" applyFont="1" applyFill="1" applyBorder="1" applyAlignment="1">
      <alignment horizontal="center"/>
    </xf>
    <xf numFmtId="0" fontId="11" fillId="4" borderId="28" xfId="0" applyFont="1" applyFill="1" applyBorder="1"/>
    <xf numFmtId="0" fontId="11" fillId="4" borderId="28" xfId="0" applyFont="1" applyFill="1" applyBorder="1" applyAlignment="1">
      <alignment horizontal="center"/>
    </xf>
    <xf numFmtId="4" fontId="11" fillId="4" borderId="28" xfId="0" applyNumberFormat="1" applyFont="1" applyFill="1" applyBorder="1"/>
    <xf numFmtId="164" fontId="12" fillId="4" borderId="16" xfId="1" applyFont="1" applyFill="1" applyBorder="1" applyAlignment="1">
      <alignment horizontal="left"/>
    </xf>
    <xf numFmtId="49" fontId="6" fillId="4" borderId="24" xfId="0" applyNumberFormat="1" applyFont="1" applyFill="1" applyBorder="1" applyAlignment="1">
      <alignment horizontal="center"/>
    </xf>
    <xf numFmtId="164" fontId="6" fillId="4" borderId="25" xfId="1" applyFont="1" applyFill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/>
    <xf numFmtId="164" fontId="6" fillId="4" borderId="32" xfId="1" applyFont="1" applyFill="1" applyBorder="1" applyAlignment="1">
      <alignment horizontal="center"/>
    </xf>
    <xf numFmtId="0" fontId="6" fillId="4" borderId="28" xfId="0" applyFont="1" applyFill="1" applyBorder="1"/>
    <xf numFmtId="4" fontId="6" fillId="4" borderId="28" xfId="0" applyNumberFormat="1" applyFont="1" applyFill="1" applyBorder="1"/>
    <xf numFmtId="49" fontId="6" fillId="4" borderId="36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center"/>
    </xf>
    <xf numFmtId="164" fontId="6" fillId="4" borderId="25" xfId="1" applyFont="1" applyFill="1" applyBorder="1" applyAlignment="1">
      <alignment horizontal="center"/>
    </xf>
    <xf numFmtId="49" fontId="6" fillId="4" borderId="37" xfId="0" applyNumberFormat="1" applyFont="1" applyFill="1" applyBorder="1" applyAlignment="1">
      <alignment horizontal="center"/>
    </xf>
    <xf numFmtId="0" fontId="0" fillId="0" borderId="12" xfId="0" applyBorder="1"/>
    <xf numFmtId="164" fontId="6" fillId="4" borderId="38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6" fillId="4" borderId="38" xfId="1" applyFont="1" applyFill="1" applyBorder="1" applyAlignment="1">
      <alignment horizontal="left"/>
    </xf>
    <xf numFmtId="164" fontId="6" fillId="4" borderId="39" xfId="1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11" fillId="0" borderId="38" xfId="0" applyFont="1" applyBorder="1" applyAlignment="1">
      <alignment horizontal="center"/>
    </xf>
    <xf numFmtId="43" fontId="12" fillId="4" borderId="0" xfId="0" applyNumberFormat="1" applyFont="1" applyFill="1"/>
    <xf numFmtId="164" fontId="11" fillId="4" borderId="0" xfId="0" applyNumberFormat="1" applyFont="1" applyFill="1"/>
    <xf numFmtId="49" fontId="6" fillId="4" borderId="15" xfId="0" applyNumberFormat="1" applyFont="1" applyFill="1" applyBorder="1" applyAlignment="1">
      <alignment horizontal="center"/>
    </xf>
    <xf numFmtId="0" fontId="10" fillId="5" borderId="20" xfId="0" applyFont="1" applyFill="1" applyBorder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121596</xdr:rowOff>
    </xdr:from>
    <xdr:to>
      <xdr:col>1</xdr:col>
      <xdr:colOff>1456305</xdr:colOff>
      <xdr:row>5</xdr:row>
      <xdr:rowOff>93021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96"/>
          <a:ext cx="1952821" cy="12076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194554</xdr:colOff>
      <xdr:row>0</xdr:row>
      <xdr:rowOff>113086</xdr:rowOff>
    </xdr:from>
    <xdr:to>
      <xdr:col>11</xdr:col>
      <xdr:colOff>585079</xdr:colOff>
      <xdr:row>4</xdr:row>
      <xdr:rowOff>113086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692" y="113086"/>
          <a:ext cx="1261961" cy="104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3"/>
  <sheetViews>
    <sheetView tabSelected="1" zoomScaleNormal="100" workbookViewId="0">
      <pane ySplit="8" topLeftCell="A9" activePane="bottomLeft" state="frozen"/>
      <selection pane="bottomLeft" activeCell="B18" sqref="B18"/>
    </sheetView>
  </sheetViews>
  <sheetFormatPr defaultColWidth="9.140625" defaultRowHeight="15" x14ac:dyDescent="0.25"/>
  <cols>
    <col min="1" max="1" width="7.42578125" customWidth="1"/>
    <col min="2" max="2" width="38.140625" customWidth="1"/>
    <col min="3" max="3" width="41" bestFit="1" customWidth="1"/>
    <col min="4" max="4" width="40.85546875" bestFit="1" customWidth="1"/>
    <col min="5" max="5" width="8.140625" bestFit="1" customWidth="1"/>
    <col min="6" max="6" width="13.140625" bestFit="1" customWidth="1"/>
    <col min="7" max="9" width="12" bestFit="1" customWidth="1"/>
    <col min="10" max="11" width="13.140625" bestFit="1" customWidth="1"/>
    <col min="12" max="12" width="14.5703125" customWidth="1"/>
    <col min="13" max="14" width="9.140625" style="81"/>
  </cols>
  <sheetData>
    <row r="1" spans="1:12" ht="22.5" x14ac:dyDescent="0.45">
      <c r="A1" s="178" t="s">
        <v>414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2.5" x14ac:dyDescent="0.4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2.5" x14ac:dyDescent="0.45">
      <c r="A3" s="179">
        <v>46054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80" t="s">
        <v>1</v>
      </c>
      <c r="H7" s="181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75"/>
      <c r="B9" s="75" t="s">
        <v>14</v>
      </c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12" ht="15.75" x14ac:dyDescent="0.25">
      <c r="A10" s="112" t="s">
        <v>15</v>
      </c>
      <c r="B10" s="113" t="s">
        <v>16</v>
      </c>
      <c r="C10" s="114" t="s">
        <v>384</v>
      </c>
      <c r="D10" s="115" t="s">
        <v>17</v>
      </c>
      <c r="E10" s="115" t="s">
        <v>18</v>
      </c>
      <c r="F10" s="116">
        <v>225000</v>
      </c>
      <c r="G10" s="116">
        <f t="shared" ref="G10:G20" si="0">+F10*2.87%</f>
        <v>6457.5</v>
      </c>
      <c r="H10" s="116">
        <v>6840</v>
      </c>
      <c r="I10" s="116">
        <v>41508.49</v>
      </c>
      <c r="J10" s="116">
        <v>25</v>
      </c>
      <c r="K10" s="116">
        <f>+G10+H10+I10+J10</f>
        <v>54830.99</v>
      </c>
      <c r="L10" s="117">
        <f t="shared" ref="L10:L11" si="1">+F10-K10</f>
        <v>170169.01</v>
      </c>
    </row>
    <row r="11" spans="1:12" ht="15.75" x14ac:dyDescent="0.25">
      <c r="A11" s="118" t="s">
        <v>19</v>
      </c>
      <c r="B11" s="105" t="s">
        <v>20</v>
      </c>
      <c r="C11" s="105" t="s">
        <v>21</v>
      </c>
      <c r="D11" s="106" t="s">
        <v>22</v>
      </c>
      <c r="E11" s="106" t="s">
        <v>23</v>
      </c>
      <c r="F11" s="107">
        <v>100000</v>
      </c>
      <c r="G11" s="107">
        <f t="shared" si="0"/>
        <v>2870</v>
      </c>
      <c r="H11" s="107">
        <f t="shared" ref="H11:H20" si="2">+F11*3.04%</f>
        <v>3040</v>
      </c>
      <c r="I11" s="107">
        <v>11625.42</v>
      </c>
      <c r="J11" s="107">
        <v>5917.27</v>
      </c>
      <c r="K11" s="107">
        <f>+G11+H11+I11+J11</f>
        <v>23452.69</v>
      </c>
      <c r="L11" s="119">
        <f t="shared" si="1"/>
        <v>76547.31</v>
      </c>
    </row>
    <row r="12" spans="1:12" ht="15.75" x14ac:dyDescent="0.25">
      <c r="A12" s="118" t="s">
        <v>399</v>
      </c>
      <c r="B12" s="105" t="s">
        <v>398</v>
      </c>
      <c r="C12" s="105" t="s">
        <v>400</v>
      </c>
      <c r="D12" s="106" t="s">
        <v>22</v>
      </c>
      <c r="E12" s="106" t="s">
        <v>30</v>
      </c>
      <c r="F12" s="107">
        <v>100000</v>
      </c>
      <c r="G12" s="107">
        <f t="shared" ref="G12" si="3">+F12*2.87%</f>
        <v>2870</v>
      </c>
      <c r="H12" s="107">
        <f t="shared" ref="H12" si="4">+F12*3.04%</f>
        <v>3040</v>
      </c>
      <c r="I12" s="107">
        <v>12105.37</v>
      </c>
      <c r="J12" s="107">
        <v>9191</v>
      </c>
      <c r="K12" s="107">
        <f>+G12+H12+I12+J12</f>
        <v>27206.370000000003</v>
      </c>
      <c r="L12" s="119">
        <f t="shared" ref="L12:L20" si="5">+F12-K12</f>
        <v>72793.63</v>
      </c>
    </row>
    <row r="13" spans="1:12" ht="15.75" x14ac:dyDescent="0.25">
      <c r="A13" s="118" t="s">
        <v>24</v>
      </c>
      <c r="B13" s="105" t="s">
        <v>25</v>
      </c>
      <c r="C13" s="105" t="s">
        <v>26</v>
      </c>
      <c r="D13" s="106" t="s">
        <v>22</v>
      </c>
      <c r="E13" s="106" t="s">
        <v>18</v>
      </c>
      <c r="F13" s="107">
        <v>70000</v>
      </c>
      <c r="G13" s="107">
        <f t="shared" si="0"/>
        <v>2009</v>
      </c>
      <c r="H13" s="107">
        <f t="shared" si="2"/>
        <v>2128</v>
      </c>
      <c r="I13" s="107">
        <v>5368.48</v>
      </c>
      <c r="J13" s="107">
        <v>8978.7000000000007</v>
      </c>
      <c r="K13" s="107">
        <f t="shared" ref="K13:K20" si="6">+G13+H13+I13+J13</f>
        <v>18484.18</v>
      </c>
      <c r="L13" s="119">
        <f t="shared" si="5"/>
        <v>51515.82</v>
      </c>
    </row>
    <row r="14" spans="1:12" ht="15.75" x14ac:dyDescent="0.25">
      <c r="A14" s="118" t="s">
        <v>27</v>
      </c>
      <c r="B14" s="105" t="s">
        <v>28</v>
      </c>
      <c r="C14" s="105" t="s">
        <v>29</v>
      </c>
      <c r="D14" s="106" t="s">
        <v>22</v>
      </c>
      <c r="E14" s="106" t="s">
        <v>30</v>
      </c>
      <c r="F14" s="107">
        <v>50000</v>
      </c>
      <c r="G14" s="107">
        <f t="shared" si="0"/>
        <v>1435</v>
      </c>
      <c r="H14" s="107">
        <f t="shared" si="2"/>
        <v>1520</v>
      </c>
      <c r="I14" s="107">
        <v>1854</v>
      </c>
      <c r="J14" s="107">
        <v>22370.58</v>
      </c>
      <c r="K14" s="107">
        <f t="shared" si="6"/>
        <v>27179.58</v>
      </c>
      <c r="L14" s="119">
        <f t="shared" si="5"/>
        <v>22820.42</v>
      </c>
    </row>
    <row r="15" spans="1:12" ht="15.75" x14ac:dyDescent="0.25">
      <c r="A15" s="36" t="s">
        <v>238</v>
      </c>
      <c r="B15" s="15" t="s">
        <v>370</v>
      </c>
      <c r="C15" s="15" t="s">
        <v>54</v>
      </c>
      <c r="D15" s="16" t="s">
        <v>38</v>
      </c>
      <c r="E15" s="19" t="s">
        <v>30</v>
      </c>
      <c r="F15" s="17">
        <v>30000</v>
      </c>
      <c r="G15" s="17">
        <f>+F15*2.87%</f>
        <v>861</v>
      </c>
      <c r="H15" s="17">
        <f>+F15*3.04%</f>
        <v>912</v>
      </c>
      <c r="I15" s="17">
        <v>0</v>
      </c>
      <c r="J15" s="17">
        <v>11599.84</v>
      </c>
      <c r="K15" s="17">
        <f>+G15+H15+I15+J15</f>
        <v>13372.84</v>
      </c>
      <c r="L15" s="18">
        <f>+F15-K15</f>
        <v>16627.16</v>
      </c>
    </row>
    <row r="16" spans="1:12" ht="15.75" x14ac:dyDescent="0.25">
      <c r="A16" s="118" t="s">
        <v>31</v>
      </c>
      <c r="B16" s="105" t="s">
        <v>32</v>
      </c>
      <c r="C16" s="105" t="s">
        <v>33</v>
      </c>
      <c r="D16" s="106" t="s">
        <v>34</v>
      </c>
      <c r="E16" s="106" t="s">
        <v>30</v>
      </c>
      <c r="F16" s="107">
        <v>22000</v>
      </c>
      <c r="G16" s="107">
        <f t="shared" si="0"/>
        <v>631.4</v>
      </c>
      <c r="H16" s="107">
        <f t="shared" si="2"/>
        <v>668.8</v>
      </c>
      <c r="I16" s="107">
        <v>0</v>
      </c>
      <c r="J16" s="107">
        <v>125</v>
      </c>
      <c r="K16" s="107">
        <f t="shared" si="6"/>
        <v>1425.1999999999998</v>
      </c>
      <c r="L16" s="119">
        <f t="shared" si="5"/>
        <v>20574.8</v>
      </c>
    </row>
    <row r="17" spans="1:12" ht="15.75" x14ac:dyDescent="0.25">
      <c r="A17" s="118" t="s">
        <v>35</v>
      </c>
      <c r="B17" s="105" t="s">
        <v>36</v>
      </c>
      <c r="C17" s="105" t="s">
        <v>37</v>
      </c>
      <c r="D17" s="106" t="s">
        <v>38</v>
      </c>
      <c r="E17" s="108" t="s">
        <v>18</v>
      </c>
      <c r="F17" s="107">
        <v>22500</v>
      </c>
      <c r="G17" s="107">
        <f>+F17*2.87%</f>
        <v>645.75</v>
      </c>
      <c r="H17" s="107">
        <f>+F17*3.04%</f>
        <v>684</v>
      </c>
      <c r="I17" s="107">
        <v>0</v>
      </c>
      <c r="J17" s="107">
        <v>25</v>
      </c>
      <c r="K17" s="107">
        <f>+G17+H17+I17+J17</f>
        <v>1354.75</v>
      </c>
      <c r="L17" s="119">
        <f t="shared" si="5"/>
        <v>21145.25</v>
      </c>
    </row>
    <row r="18" spans="1:12" ht="15.75" x14ac:dyDescent="0.25">
      <c r="A18" s="118">
        <v>693</v>
      </c>
      <c r="B18" s="105" t="s">
        <v>39</v>
      </c>
      <c r="C18" s="105" t="s">
        <v>40</v>
      </c>
      <c r="D18" s="108" t="s">
        <v>38</v>
      </c>
      <c r="E18" s="108" t="s">
        <v>18</v>
      </c>
      <c r="F18" s="107">
        <v>25200</v>
      </c>
      <c r="G18" s="107">
        <f t="shared" si="0"/>
        <v>723.24</v>
      </c>
      <c r="H18" s="107">
        <f t="shared" si="2"/>
        <v>766.08</v>
      </c>
      <c r="I18" s="107">
        <v>0</v>
      </c>
      <c r="J18" s="107">
        <v>10758.01</v>
      </c>
      <c r="K18" s="107">
        <f t="shared" si="6"/>
        <v>12247.33</v>
      </c>
      <c r="L18" s="119">
        <f t="shared" si="5"/>
        <v>12952.67</v>
      </c>
    </row>
    <row r="19" spans="1:12" ht="15.75" x14ac:dyDescent="0.25">
      <c r="A19" s="118" t="s">
        <v>41</v>
      </c>
      <c r="B19" s="105" t="s">
        <v>42</v>
      </c>
      <c r="C19" s="105" t="s">
        <v>43</v>
      </c>
      <c r="D19" s="108" t="s">
        <v>38</v>
      </c>
      <c r="E19" s="108" t="s">
        <v>18</v>
      </c>
      <c r="F19" s="107">
        <v>22000</v>
      </c>
      <c r="G19" s="107">
        <f t="shared" si="0"/>
        <v>631.4</v>
      </c>
      <c r="H19" s="107">
        <f t="shared" si="2"/>
        <v>668.8</v>
      </c>
      <c r="I19" s="107">
        <v>0</v>
      </c>
      <c r="J19" s="107">
        <v>4545.1099999999997</v>
      </c>
      <c r="K19" s="107">
        <f t="shared" si="6"/>
        <v>5845.3099999999995</v>
      </c>
      <c r="L19" s="119">
        <f t="shared" si="5"/>
        <v>16154.69</v>
      </c>
    </row>
    <row r="20" spans="1:12" ht="16.5" thickBot="1" x14ac:dyDescent="0.3">
      <c r="A20" s="120" t="s">
        <v>44</v>
      </c>
      <c r="B20" s="121" t="s">
        <v>45</v>
      </c>
      <c r="C20" s="122" t="s">
        <v>46</v>
      </c>
      <c r="D20" s="123" t="s">
        <v>47</v>
      </c>
      <c r="E20" s="123" t="s">
        <v>18</v>
      </c>
      <c r="F20" s="124">
        <v>16500</v>
      </c>
      <c r="G20" s="124">
        <f t="shared" si="0"/>
        <v>473.55</v>
      </c>
      <c r="H20" s="124">
        <f t="shared" si="2"/>
        <v>501.6</v>
      </c>
      <c r="I20" s="124">
        <v>0</v>
      </c>
      <c r="J20" s="124">
        <v>8844.1299999999992</v>
      </c>
      <c r="K20" s="124">
        <f t="shared" si="6"/>
        <v>9819.2799999999988</v>
      </c>
      <c r="L20" s="119">
        <f t="shared" si="5"/>
        <v>6680.7200000000012</v>
      </c>
    </row>
    <row r="21" spans="1:12" ht="16.5" thickBot="1" x14ac:dyDescent="0.3">
      <c r="A21" s="25"/>
      <c r="B21" s="26"/>
      <c r="C21" s="27">
        <f>+COUNTA(C10:C20)</f>
        <v>11</v>
      </c>
      <c r="D21" s="28"/>
      <c r="E21" s="29"/>
      <c r="F21" s="30">
        <f t="shared" ref="F21:L21" si="7">SUM(F10:F20)</f>
        <v>683200</v>
      </c>
      <c r="G21" s="30">
        <f t="shared" si="7"/>
        <v>19607.840000000004</v>
      </c>
      <c r="H21" s="30">
        <f t="shared" si="7"/>
        <v>20769.28</v>
      </c>
      <c r="I21" s="30">
        <f t="shared" si="7"/>
        <v>72461.759999999995</v>
      </c>
      <c r="J21" s="30">
        <f t="shared" si="7"/>
        <v>82379.64</v>
      </c>
      <c r="K21" s="30">
        <f t="shared" si="7"/>
        <v>195218.52</v>
      </c>
      <c r="L21" s="31">
        <f t="shared" si="7"/>
        <v>487981.48</v>
      </c>
    </row>
    <row r="22" spans="1:12" ht="16.5" thickBot="1" x14ac:dyDescent="0.3">
      <c r="A22" s="32"/>
      <c r="B22" s="33"/>
      <c r="C22" s="33"/>
      <c r="D22" s="34"/>
      <c r="E22" s="33"/>
      <c r="F22" s="35"/>
      <c r="G22" s="35"/>
      <c r="H22" s="35"/>
      <c r="I22" s="35"/>
      <c r="J22" s="35"/>
      <c r="K22" s="35"/>
      <c r="L22" s="35"/>
    </row>
    <row r="23" spans="1:12" ht="16.5" thickBot="1" x14ac:dyDescent="0.3">
      <c r="A23" s="56"/>
      <c r="B23" s="56" t="s">
        <v>48</v>
      </c>
      <c r="C23" s="57"/>
      <c r="D23" s="58"/>
      <c r="E23" s="57"/>
      <c r="F23" s="57"/>
      <c r="G23" s="57"/>
      <c r="H23" s="57"/>
      <c r="I23" s="57"/>
      <c r="J23" s="57"/>
      <c r="K23" s="57"/>
      <c r="L23" s="59"/>
    </row>
    <row r="24" spans="1:12" ht="15.75" x14ac:dyDescent="0.25">
      <c r="A24" s="94">
        <v>161</v>
      </c>
      <c r="B24" s="95" t="s">
        <v>49</v>
      </c>
      <c r="C24" s="95" t="s">
        <v>362</v>
      </c>
      <c r="D24" s="125" t="s">
        <v>50</v>
      </c>
      <c r="E24" s="125" t="s">
        <v>30</v>
      </c>
      <c r="F24" s="97">
        <v>60000</v>
      </c>
      <c r="G24" s="97">
        <f>+F24*2.87%</f>
        <v>1722</v>
      </c>
      <c r="H24" s="97">
        <f>+F24*3.04%</f>
        <v>1824</v>
      </c>
      <c r="I24" s="97">
        <v>3486.68</v>
      </c>
      <c r="J24" s="97">
        <v>5691</v>
      </c>
      <c r="K24" s="97">
        <f>+G24+H24+I24+J24</f>
        <v>12723.68</v>
      </c>
      <c r="L24" s="98">
        <f>+F24-K24</f>
        <v>47276.32</v>
      </c>
    </row>
    <row r="25" spans="1:12" ht="15.75" x14ac:dyDescent="0.25">
      <c r="A25" s="36">
        <v>686</v>
      </c>
      <c r="B25" s="15" t="s">
        <v>51</v>
      </c>
      <c r="C25" s="11" t="s">
        <v>362</v>
      </c>
      <c r="D25" s="37" t="s">
        <v>50</v>
      </c>
      <c r="E25" s="37" t="s">
        <v>30</v>
      </c>
      <c r="F25" s="17">
        <v>45000</v>
      </c>
      <c r="G25" s="17">
        <f>+F25*2.87%</f>
        <v>1291.5</v>
      </c>
      <c r="H25" s="17">
        <f>+F25*3.04%</f>
        <v>1368</v>
      </c>
      <c r="I25" s="17">
        <v>1148.33</v>
      </c>
      <c r="J25" s="17">
        <v>25</v>
      </c>
      <c r="K25" s="17">
        <f>+G25+H25+I25+J25</f>
        <v>3832.83</v>
      </c>
      <c r="L25" s="18">
        <f>+F25-K25</f>
        <v>41167.17</v>
      </c>
    </row>
    <row r="26" spans="1:12" ht="16.5" thickBot="1" x14ac:dyDescent="0.3">
      <c r="A26" s="99" t="s">
        <v>52</v>
      </c>
      <c r="B26" s="100" t="s">
        <v>53</v>
      </c>
      <c r="C26" s="100" t="s">
        <v>54</v>
      </c>
      <c r="D26" s="111" t="s">
        <v>47</v>
      </c>
      <c r="E26" s="101" t="s">
        <v>30</v>
      </c>
      <c r="F26" s="102">
        <v>30000</v>
      </c>
      <c r="G26" s="102">
        <f>+F26*2.87%</f>
        <v>861</v>
      </c>
      <c r="H26" s="102">
        <f>+F26*3.04%</f>
        <v>912</v>
      </c>
      <c r="I26" s="102">
        <v>0</v>
      </c>
      <c r="J26" s="102">
        <v>15412.07</v>
      </c>
      <c r="K26" s="102">
        <f>+G26+H26+I26+J26</f>
        <v>17185.07</v>
      </c>
      <c r="L26" s="103">
        <f>+F26-K26</f>
        <v>12814.93</v>
      </c>
    </row>
    <row r="27" spans="1:12" ht="16.5" thickBot="1" x14ac:dyDescent="0.3">
      <c r="A27" s="40"/>
      <c r="B27" s="29"/>
      <c r="C27" s="27">
        <f>+COUNTA(C24:C26)</f>
        <v>3</v>
      </c>
      <c r="D27" s="41"/>
      <c r="E27" s="41"/>
      <c r="F27" s="30">
        <f t="shared" ref="F27:L27" si="8">SUM(F24:F26)</f>
        <v>135000</v>
      </c>
      <c r="G27" s="30">
        <f t="shared" si="8"/>
        <v>3874.5</v>
      </c>
      <c r="H27" s="30">
        <f t="shared" si="8"/>
        <v>4104</v>
      </c>
      <c r="I27" s="30">
        <f t="shared" si="8"/>
        <v>4635.01</v>
      </c>
      <c r="J27" s="30">
        <f t="shared" si="8"/>
        <v>21128.07</v>
      </c>
      <c r="K27" s="30">
        <f t="shared" si="8"/>
        <v>33741.58</v>
      </c>
      <c r="L27" s="31">
        <f t="shared" si="8"/>
        <v>101258.41999999998</v>
      </c>
    </row>
    <row r="28" spans="1:12" ht="15.75" x14ac:dyDescent="0.25">
      <c r="A28" s="42"/>
      <c r="B28" s="43"/>
      <c r="C28" s="43"/>
      <c r="D28" s="44"/>
      <c r="E28" s="44"/>
      <c r="F28" s="43"/>
      <c r="G28" s="43"/>
      <c r="H28" s="43"/>
      <c r="I28" s="43"/>
      <c r="J28" s="43"/>
      <c r="K28" s="43"/>
      <c r="L28" s="43"/>
    </row>
    <row r="29" spans="1:12" ht="16.5" thickBot="1" x14ac:dyDescent="0.3">
      <c r="A29" s="42"/>
      <c r="B29" s="43"/>
      <c r="C29" s="43"/>
      <c r="D29" s="44"/>
      <c r="E29" s="43"/>
      <c r="F29" s="43"/>
      <c r="G29" s="43"/>
      <c r="H29" s="43"/>
      <c r="I29" s="43"/>
      <c r="J29" s="43"/>
      <c r="K29" s="43"/>
      <c r="L29" s="43"/>
    </row>
    <row r="30" spans="1:12" ht="16.5" thickBot="1" x14ac:dyDescent="0.3">
      <c r="A30" s="56"/>
      <c r="B30" s="56" t="s">
        <v>407</v>
      </c>
      <c r="C30" s="57"/>
      <c r="D30" s="58"/>
      <c r="E30" s="57"/>
      <c r="F30" s="57"/>
      <c r="G30" s="57"/>
      <c r="H30" s="57"/>
      <c r="I30" s="57"/>
      <c r="J30" s="57"/>
      <c r="K30" s="57"/>
      <c r="L30" s="59"/>
    </row>
    <row r="31" spans="1:12" ht="15.75" x14ac:dyDescent="0.25">
      <c r="A31" s="94">
        <v>283</v>
      </c>
      <c r="B31" s="95" t="s">
        <v>57</v>
      </c>
      <c r="C31" s="95" t="s">
        <v>58</v>
      </c>
      <c r="D31" s="96" t="s">
        <v>22</v>
      </c>
      <c r="E31" s="96" t="s">
        <v>18</v>
      </c>
      <c r="F31" s="97">
        <v>35000</v>
      </c>
      <c r="G31" s="97">
        <f>+F31*2.87%</f>
        <v>1004.5</v>
      </c>
      <c r="H31" s="97">
        <f>+F31*3.04%</f>
        <v>1064</v>
      </c>
      <c r="I31" s="97">
        <v>0</v>
      </c>
      <c r="J31" s="97">
        <v>3435.61</v>
      </c>
      <c r="K31" s="97">
        <f>+G31+H31+I31+J31</f>
        <v>5504.1100000000006</v>
      </c>
      <c r="L31" s="98">
        <f>+F31-K31</f>
        <v>29495.89</v>
      </c>
    </row>
    <row r="32" spans="1:12" ht="16.5" thickBot="1" x14ac:dyDescent="0.3">
      <c r="A32" s="99">
        <v>725</v>
      </c>
      <c r="B32" s="100" t="s">
        <v>59</v>
      </c>
      <c r="C32" s="100" t="s">
        <v>60</v>
      </c>
      <c r="D32" s="111" t="s">
        <v>38</v>
      </c>
      <c r="E32" s="101" t="s">
        <v>30</v>
      </c>
      <c r="F32" s="102">
        <v>33000</v>
      </c>
      <c r="G32" s="102">
        <f>+F32*2.87%</f>
        <v>947.1</v>
      </c>
      <c r="H32" s="102">
        <f>+F32*3.04%</f>
        <v>1003.2</v>
      </c>
      <c r="I32" s="102">
        <v>0</v>
      </c>
      <c r="J32" s="102">
        <v>2722.97</v>
      </c>
      <c r="K32" s="102">
        <f>+G32+H32+I32+J32</f>
        <v>4673.2700000000004</v>
      </c>
      <c r="L32" s="103">
        <f>+F32-K32</f>
        <v>28326.73</v>
      </c>
    </row>
    <row r="33" spans="1:12" ht="16.5" thickBot="1" x14ac:dyDescent="0.3">
      <c r="A33" s="40"/>
      <c r="B33" s="29"/>
      <c r="C33" s="27">
        <f>+COUNTA(C31:C32)</f>
        <v>2</v>
      </c>
      <c r="D33" s="41"/>
      <c r="E33" s="41"/>
      <c r="F33" s="30">
        <f t="shared" ref="F33:L33" si="9">SUM(F31:F32)</f>
        <v>68000</v>
      </c>
      <c r="G33" s="30">
        <f t="shared" si="9"/>
        <v>1951.6</v>
      </c>
      <c r="H33" s="30">
        <f t="shared" si="9"/>
        <v>2067.1999999999998</v>
      </c>
      <c r="I33" s="30">
        <f t="shared" si="9"/>
        <v>0</v>
      </c>
      <c r="J33" s="30">
        <f t="shared" si="9"/>
        <v>6158.58</v>
      </c>
      <c r="K33" s="30">
        <f t="shared" si="9"/>
        <v>10177.380000000001</v>
      </c>
      <c r="L33" s="31">
        <f t="shared" si="9"/>
        <v>57822.619999999995</v>
      </c>
    </row>
    <row r="34" spans="1:12" ht="16.5" thickBot="1" x14ac:dyDescent="0.3">
      <c r="A34" s="42"/>
      <c r="B34" s="43"/>
      <c r="C34" s="43"/>
      <c r="D34" s="44"/>
      <c r="E34" s="44"/>
      <c r="F34" s="43"/>
      <c r="G34" s="43"/>
      <c r="H34" s="43"/>
      <c r="I34" s="43"/>
      <c r="J34" s="43"/>
      <c r="K34" s="43"/>
      <c r="L34" s="43"/>
    </row>
    <row r="35" spans="1:12" ht="16.5" thickBot="1" x14ac:dyDescent="0.3">
      <c r="A35" s="46"/>
      <c r="B35" s="56" t="s">
        <v>61</v>
      </c>
      <c r="C35" s="57"/>
      <c r="D35" s="58"/>
      <c r="E35" s="58"/>
      <c r="F35" s="57"/>
      <c r="G35" s="57"/>
      <c r="H35" s="57"/>
      <c r="I35" s="57"/>
      <c r="J35" s="57"/>
      <c r="K35" s="57"/>
      <c r="L35" s="59"/>
    </row>
    <row r="36" spans="1:12" ht="15.75" x14ac:dyDescent="0.25">
      <c r="A36" s="132" t="s">
        <v>62</v>
      </c>
      <c r="B36" s="133" t="s">
        <v>63</v>
      </c>
      <c r="C36" s="95" t="s">
        <v>60</v>
      </c>
      <c r="D36" s="104" t="s">
        <v>38</v>
      </c>
      <c r="E36" s="96" t="s">
        <v>30</v>
      </c>
      <c r="F36" s="97">
        <v>33000</v>
      </c>
      <c r="G36" s="97">
        <f>+F36*2.87%</f>
        <v>947.1</v>
      </c>
      <c r="H36" s="97">
        <f>+F36*3.04%</f>
        <v>1003.2</v>
      </c>
      <c r="I36" s="97">
        <v>0</v>
      </c>
      <c r="J36" s="97">
        <v>4191</v>
      </c>
      <c r="K36" s="97">
        <f>+G36+H36+I36+J36</f>
        <v>6141.3</v>
      </c>
      <c r="L36" s="98">
        <f>+F36-K36</f>
        <v>26858.7</v>
      </c>
    </row>
    <row r="37" spans="1:12" ht="15.75" x14ac:dyDescent="0.25">
      <c r="A37" s="134" t="s">
        <v>64</v>
      </c>
      <c r="B37" s="20" t="s">
        <v>65</v>
      </c>
      <c r="C37" s="21" t="s">
        <v>66</v>
      </c>
      <c r="D37" s="22" t="s">
        <v>22</v>
      </c>
      <c r="E37" s="22" t="s">
        <v>18</v>
      </c>
      <c r="F37" s="23">
        <v>28000</v>
      </c>
      <c r="G37" s="23">
        <f>+F37*2.87%</f>
        <v>803.6</v>
      </c>
      <c r="H37" s="23">
        <f>+F37*3.04%</f>
        <v>851.2</v>
      </c>
      <c r="I37" s="23">
        <v>0</v>
      </c>
      <c r="J37" s="23">
        <v>13021.5</v>
      </c>
      <c r="K37" s="23">
        <f>+G37+H37+I37+J37</f>
        <v>14676.3</v>
      </c>
      <c r="L37" s="24">
        <f>+F37-K37</f>
        <v>13323.7</v>
      </c>
    </row>
    <row r="38" spans="1:12" ht="16.5" thickBot="1" x14ac:dyDescent="0.3">
      <c r="A38" s="135" t="s">
        <v>396</v>
      </c>
      <c r="B38" s="136" t="s">
        <v>397</v>
      </c>
      <c r="C38" s="100" t="s">
        <v>37</v>
      </c>
      <c r="D38" s="101" t="s">
        <v>22</v>
      </c>
      <c r="E38" s="101" t="s">
        <v>30</v>
      </c>
      <c r="F38" s="102">
        <v>25000</v>
      </c>
      <c r="G38" s="102">
        <f>+F38*2.87%</f>
        <v>717.5</v>
      </c>
      <c r="H38" s="102">
        <f>+F38*3.04%</f>
        <v>760</v>
      </c>
      <c r="I38" s="102">
        <v>0</v>
      </c>
      <c r="J38" s="102">
        <v>25</v>
      </c>
      <c r="K38" s="102">
        <f>+G38+H38+I38+J38</f>
        <v>1502.5</v>
      </c>
      <c r="L38" s="103">
        <f>+F38-K38</f>
        <v>23497.5</v>
      </c>
    </row>
    <row r="39" spans="1:12" ht="16.5" thickBot="1" x14ac:dyDescent="0.3">
      <c r="A39" s="47"/>
      <c r="B39" s="26"/>
      <c r="C39" s="27">
        <f>+COUNTA(C36:C38)</f>
        <v>3</v>
      </c>
      <c r="D39" s="41"/>
      <c r="E39" s="41"/>
      <c r="F39" s="30">
        <f t="shared" ref="F39:K39" si="10">SUM(F36:F38)</f>
        <v>86000</v>
      </c>
      <c r="G39" s="30">
        <f t="shared" si="10"/>
        <v>2468.1999999999998</v>
      </c>
      <c r="H39" s="30">
        <f t="shared" si="10"/>
        <v>2614.4</v>
      </c>
      <c r="I39" s="30">
        <f t="shared" si="10"/>
        <v>0</v>
      </c>
      <c r="J39" s="30">
        <f t="shared" si="10"/>
        <v>17237.5</v>
      </c>
      <c r="K39" s="30">
        <f t="shared" si="10"/>
        <v>22320.1</v>
      </c>
      <c r="L39" s="31">
        <f>SUM(L36:L38)</f>
        <v>63679.9</v>
      </c>
    </row>
    <row r="40" spans="1:12" s="81" customFormat="1" ht="15.75" x14ac:dyDescent="0.25">
      <c r="A40" s="32"/>
      <c r="B40" s="33"/>
      <c r="C40" s="48"/>
      <c r="D40" s="49"/>
      <c r="E40" s="49"/>
      <c r="F40" s="35"/>
      <c r="G40" s="35"/>
      <c r="H40" s="35"/>
      <c r="I40" s="35"/>
      <c r="J40" s="35"/>
      <c r="K40" s="35"/>
      <c r="L40" s="35"/>
    </row>
    <row r="41" spans="1:12" s="81" customFormat="1" ht="15.75" x14ac:dyDescent="0.25">
      <c r="A41" s="32"/>
      <c r="B41" s="33"/>
      <c r="C41" s="48"/>
      <c r="D41" s="49"/>
      <c r="E41" s="49"/>
      <c r="F41" s="35"/>
      <c r="G41" s="35"/>
      <c r="H41" s="35"/>
      <c r="I41" s="35"/>
      <c r="J41" s="35"/>
      <c r="K41" s="35"/>
      <c r="L41" s="35"/>
    </row>
    <row r="42" spans="1:12" s="81" customFormat="1" ht="16.5" thickBot="1" x14ac:dyDescent="0.3">
      <c r="A42" s="32"/>
      <c r="B42" s="33"/>
      <c r="C42" s="48"/>
      <c r="D42" s="49"/>
      <c r="E42" s="49"/>
      <c r="F42" s="35"/>
      <c r="G42" s="35"/>
      <c r="H42" s="35"/>
      <c r="I42" s="35"/>
      <c r="J42" s="35"/>
      <c r="K42" s="35"/>
      <c r="L42" s="35"/>
    </row>
    <row r="43" spans="1:12" ht="16.5" thickBot="1" x14ac:dyDescent="0.3">
      <c r="A43" s="56"/>
      <c r="B43" s="177" t="s">
        <v>67</v>
      </c>
      <c r="C43" s="78"/>
      <c r="D43" s="79"/>
      <c r="E43" s="78"/>
      <c r="F43" s="78"/>
      <c r="G43" s="78"/>
      <c r="H43" s="78"/>
      <c r="I43" s="78"/>
      <c r="J43" s="78"/>
      <c r="K43" s="78"/>
      <c r="L43" s="80"/>
    </row>
    <row r="44" spans="1:12" ht="16.5" thickBot="1" x14ac:dyDescent="0.3">
      <c r="A44" s="137" t="s">
        <v>68</v>
      </c>
      <c r="B44" s="138" t="s">
        <v>69</v>
      </c>
      <c r="C44" s="138" t="s">
        <v>54</v>
      </c>
      <c r="D44" s="139" t="s">
        <v>22</v>
      </c>
      <c r="E44" s="139" t="s">
        <v>30</v>
      </c>
      <c r="F44" s="140">
        <v>30000</v>
      </c>
      <c r="G44" s="140">
        <f>+F44*2.87%</f>
        <v>861</v>
      </c>
      <c r="H44" s="140">
        <f>+F44*3.04%</f>
        <v>912</v>
      </c>
      <c r="I44" s="140">
        <v>0</v>
      </c>
      <c r="J44" s="140">
        <v>25</v>
      </c>
      <c r="K44" s="140">
        <f>+G44+H44+I44+J44</f>
        <v>1798</v>
      </c>
      <c r="L44" s="141">
        <f>+F44-K44</f>
        <v>28202</v>
      </c>
    </row>
    <row r="45" spans="1:12" ht="15.75" thickBot="1" x14ac:dyDescent="0.3">
      <c r="A45" s="50"/>
      <c r="B45" s="27"/>
      <c r="C45" s="27">
        <f>+COUNTA(C43:C44)</f>
        <v>1</v>
      </c>
      <c r="D45" s="51"/>
      <c r="E45" s="51"/>
      <c r="F45" s="52">
        <f>SUM(F44:F44)</f>
        <v>30000</v>
      </c>
      <c r="G45" s="52">
        <f>SUM(G44:G44)</f>
        <v>861</v>
      </c>
      <c r="H45" s="52">
        <f>SUM(H44:H44)</f>
        <v>912</v>
      </c>
      <c r="I45" s="52">
        <f>SUM(I44)</f>
        <v>0</v>
      </c>
      <c r="J45" s="52">
        <f>SUM(J44:J44)</f>
        <v>25</v>
      </c>
      <c r="K45" s="52">
        <f>SUM(K44:K44)</f>
        <v>1798</v>
      </c>
      <c r="L45" s="53">
        <f>SUM(L44:L44)</f>
        <v>28202</v>
      </c>
    </row>
    <row r="46" spans="1:12" ht="16.5" thickBot="1" x14ac:dyDescent="0.3">
      <c r="A46" s="32"/>
      <c r="B46" s="33"/>
      <c r="C46" s="48"/>
      <c r="D46" s="49"/>
      <c r="E46" s="49"/>
      <c r="F46" s="35"/>
      <c r="G46" s="35"/>
      <c r="H46" s="35"/>
      <c r="I46" s="35"/>
      <c r="J46" s="35"/>
      <c r="K46" s="35"/>
      <c r="L46" s="35"/>
    </row>
    <row r="47" spans="1:12" ht="16.5" thickBot="1" x14ac:dyDescent="0.3">
      <c r="A47" s="56"/>
      <c r="B47" s="56" t="s">
        <v>70</v>
      </c>
      <c r="C47" s="57"/>
      <c r="D47" s="58"/>
      <c r="E47" s="58"/>
      <c r="F47" s="57"/>
      <c r="G47" s="57"/>
      <c r="H47" s="57"/>
      <c r="I47" s="57"/>
      <c r="J47" s="57"/>
      <c r="K47" s="57"/>
      <c r="L47" s="59"/>
    </row>
    <row r="48" spans="1:12" ht="15.75" x14ac:dyDescent="0.25">
      <c r="A48" s="94">
        <v>691</v>
      </c>
      <c r="B48" s="95" t="s">
        <v>363</v>
      </c>
      <c r="C48" s="95" t="s">
        <v>71</v>
      </c>
      <c r="D48" s="96" t="s">
        <v>34</v>
      </c>
      <c r="E48" s="96" t="s">
        <v>30</v>
      </c>
      <c r="F48" s="97">
        <v>55000</v>
      </c>
      <c r="G48" s="97">
        <f t="shared" ref="G48:G51" si="11">+F48*2.87%</f>
        <v>1578.5</v>
      </c>
      <c r="H48" s="97">
        <f t="shared" ref="H48:H51" si="12">+F48*3.04%</f>
        <v>1672</v>
      </c>
      <c r="I48" s="97">
        <v>2559.6799999999998</v>
      </c>
      <c r="J48" s="97">
        <v>165</v>
      </c>
      <c r="K48" s="97">
        <f t="shared" ref="K48:K50" si="13">+G48+H48+I48+J48</f>
        <v>5975.18</v>
      </c>
      <c r="L48" s="98">
        <f>+F48-K48</f>
        <v>49024.82</v>
      </c>
    </row>
    <row r="49" spans="1:12" ht="15.75" x14ac:dyDescent="0.25">
      <c r="A49" s="36">
        <v>490</v>
      </c>
      <c r="B49" s="15" t="s">
        <v>72</v>
      </c>
      <c r="C49" s="11" t="s">
        <v>71</v>
      </c>
      <c r="D49" s="19" t="s">
        <v>22</v>
      </c>
      <c r="E49" s="19" t="s">
        <v>30</v>
      </c>
      <c r="F49" s="17">
        <v>50000</v>
      </c>
      <c r="G49" s="17">
        <f t="shared" si="11"/>
        <v>1435</v>
      </c>
      <c r="H49" s="17">
        <v>1520</v>
      </c>
      <c r="I49" s="17">
        <v>1566.03</v>
      </c>
      <c r="J49" s="17">
        <v>36950.32</v>
      </c>
      <c r="K49" s="17">
        <f>+G49+H49+I49+J49</f>
        <v>41471.35</v>
      </c>
      <c r="L49" s="18">
        <f>+F49-K49</f>
        <v>8528.6500000000015</v>
      </c>
    </row>
    <row r="50" spans="1:12" ht="15.75" x14ac:dyDescent="0.25">
      <c r="A50" s="36" t="s">
        <v>73</v>
      </c>
      <c r="B50" s="54" t="s">
        <v>74</v>
      </c>
      <c r="C50" s="54" t="s">
        <v>75</v>
      </c>
      <c r="D50" s="16" t="s">
        <v>38</v>
      </c>
      <c r="E50" s="16" t="s">
        <v>30</v>
      </c>
      <c r="F50" s="55">
        <v>21500</v>
      </c>
      <c r="G50" s="17">
        <f t="shared" si="11"/>
        <v>617.04999999999995</v>
      </c>
      <c r="H50" s="17">
        <f t="shared" si="12"/>
        <v>653.6</v>
      </c>
      <c r="I50" s="17">
        <v>0</v>
      </c>
      <c r="J50" s="17">
        <v>4391</v>
      </c>
      <c r="K50" s="17">
        <f t="shared" si="13"/>
        <v>5661.65</v>
      </c>
      <c r="L50" s="18">
        <f>+F50-K50</f>
        <v>15838.35</v>
      </c>
    </row>
    <row r="51" spans="1:12" ht="16.5" thickBot="1" x14ac:dyDescent="0.3">
      <c r="A51" s="99">
        <v>694</v>
      </c>
      <c r="B51" s="100" t="s">
        <v>78</v>
      </c>
      <c r="C51" s="100" t="s">
        <v>79</v>
      </c>
      <c r="D51" s="111" t="s">
        <v>38</v>
      </c>
      <c r="E51" s="101" t="s">
        <v>30</v>
      </c>
      <c r="F51" s="102">
        <v>18130.2</v>
      </c>
      <c r="G51" s="102">
        <f t="shared" si="11"/>
        <v>520.33673999999996</v>
      </c>
      <c r="H51" s="102">
        <f t="shared" si="12"/>
        <v>551.15808000000004</v>
      </c>
      <c r="I51" s="102">
        <v>0</v>
      </c>
      <c r="J51" s="102">
        <v>8049.63</v>
      </c>
      <c r="K51" s="102">
        <v>9121.1299999999992</v>
      </c>
      <c r="L51" s="103">
        <v>9009.07</v>
      </c>
    </row>
    <row r="52" spans="1:12" ht="16.5" thickBot="1" x14ac:dyDescent="0.3">
      <c r="A52" s="40"/>
      <c r="B52" s="29"/>
      <c r="C52" s="27">
        <f>+COUNTA(C48:C51)</f>
        <v>4</v>
      </c>
      <c r="D52" s="41"/>
      <c r="E52" s="41"/>
      <c r="F52" s="30">
        <f t="shared" ref="F52:L52" si="14">SUM(F48:F51)</f>
        <v>144630.20000000001</v>
      </c>
      <c r="G52" s="30">
        <f t="shared" si="14"/>
        <v>4150.8867399999999</v>
      </c>
      <c r="H52" s="30">
        <f t="shared" si="14"/>
        <v>4396.7580799999996</v>
      </c>
      <c r="I52" s="30">
        <f t="shared" si="14"/>
        <v>4125.71</v>
      </c>
      <c r="J52" s="30">
        <f t="shared" si="14"/>
        <v>49555.95</v>
      </c>
      <c r="K52" s="30">
        <f>SUM(K48:K51)</f>
        <v>62229.31</v>
      </c>
      <c r="L52" s="31">
        <f t="shared" si="14"/>
        <v>82400.890000000014</v>
      </c>
    </row>
    <row r="53" spans="1:12" ht="16.5" thickBot="1" x14ac:dyDescent="0.3">
      <c r="A53" s="42"/>
      <c r="B53" s="43"/>
      <c r="C53" s="43"/>
      <c r="D53" s="44"/>
      <c r="E53" s="44"/>
      <c r="F53" s="43"/>
      <c r="G53" s="43"/>
      <c r="H53" s="43"/>
      <c r="I53" s="43"/>
      <c r="J53" s="43"/>
      <c r="K53" s="43"/>
      <c r="L53" s="43"/>
    </row>
    <row r="54" spans="1:12" ht="16.5" thickBot="1" x14ac:dyDescent="0.3">
      <c r="A54" s="84"/>
      <c r="B54" s="84" t="s">
        <v>80</v>
      </c>
      <c r="C54" s="85"/>
      <c r="D54" s="86"/>
      <c r="E54" s="86"/>
      <c r="F54" s="85"/>
      <c r="G54" s="85"/>
      <c r="H54" s="85"/>
      <c r="I54" s="85"/>
      <c r="J54" s="85"/>
      <c r="K54" s="85"/>
      <c r="L54" s="87"/>
    </row>
    <row r="55" spans="1:12" ht="15.75" x14ac:dyDescent="0.25">
      <c r="A55" s="94">
        <v>714</v>
      </c>
      <c r="B55" s="95" t="s">
        <v>81</v>
      </c>
      <c r="C55" s="95" t="s">
        <v>60</v>
      </c>
      <c r="D55" s="104" t="s">
        <v>38</v>
      </c>
      <c r="E55" s="96" t="s">
        <v>30</v>
      </c>
      <c r="F55" s="97">
        <v>30000</v>
      </c>
      <c r="G55" s="97">
        <f>+F55*2.87%</f>
        <v>861</v>
      </c>
      <c r="H55" s="97">
        <f>+F55*3.04%</f>
        <v>912</v>
      </c>
      <c r="I55" s="97">
        <v>0</v>
      </c>
      <c r="J55" s="97">
        <v>8986.3700000000008</v>
      </c>
      <c r="K55" s="97">
        <f>+G55+H55+I55+J55</f>
        <v>10759.37</v>
      </c>
      <c r="L55" s="98">
        <f>+F55-K55</f>
        <v>19240.629999999997</v>
      </c>
    </row>
    <row r="56" spans="1:12" ht="15.75" x14ac:dyDescent="0.25">
      <c r="A56" s="36">
        <v>682</v>
      </c>
      <c r="B56" s="15" t="s">
        <v>82</v>
      </c>
      <c r="C56" s="15" t="s">
        <v>83</v>
      </c>
      <c r="D56" s="19" t="s">
        <v>22</v>
      </c>
      <c r="E56" s="19" t="s">
        <v>18</v>
      </c>
      <c r="F56" s="17">
        <v>40000</v>
      </c>
      <c r="G56" s="17">
        <f>+F56*2.87%</f>
        <v>1148</v>
      </c>
      <c r="H56" s="17">
        <f>+F56*3.04%</f>
        <v>1216</v>
      </c>
      <c r="I56" s="17">
        <v>442.65</v>
      </c>
      <c r="J56" s="17">
        <v>225</v>
      </c>
      <c r="K56" s="17">
        <f>+G56+H56+I56+J56</f>
        <v>3031.65</v>
      </c>
      <c r="L56" s="18">
        <f>+F56-K56</f>
        <v>36968.35</v>
      </c>
    </row>
    <row r="57" spans="1:12" ht="15.75" x14ac:dyDescent="0.25">
      <c r="A57" s="36" t="s">
        <v>84</v>
      </c>
      <c r="B57" s="15" t="s">
        <v>85</v>
      </c>
      <c r="C57" s="15" t="s">
        <v>83</v>
      </c>
      <c r="D57" s="19" t="s">
        <v>22</v>
      </c>
      <c r="E57" s="19" t="s">
        <v>18</v>
      </c>
      <c r="F57" s="17">
        <v>36000</v>
      </c>
      <c r="G57" s="17">
        <f>+F57*2.87%</f>
        <v>1033.2</v>
      </c>
      <c r="H57" s="17">
        <f>+F57*3.04%</f>
        <v>1094.4000000000001</v>
      </c>
      <c r="I57" s="17">
        <v>0</v>
      </c>
      <c r="J57" s="17">
        <v>225</v>
      </c>
      <c r="K57" s="17">
        <f>+G57+H57+I57+J57</f>
        <v>2352.6000000000004</v>
      </c>
      <c r="L57" s="18">
        <f>+F57-K57</f>
        <v>33647.4</v>
      </c>
    </row>
    <row r="58" spans="1:12" ht="15.75" x14ac:dyDescent="0.25">
      <c r="A58" s="36">
        <v>614</v>
      </c>
      <c r="B58" s="15" t="s">
        <v>86</v>
      </c>
      <c r="C58" s="15" t="s">
        <v>87</v>
      </c>
      <c r="D58" s="19" t="s">
        <v>22</v>
      </c>
      <c r="E58" s="19" t="s">
        <v>18</v>
      </c>
      <c r="F58" s="17">
        <v>24150</v>
      </c>
      <c r="G58" s="17">
        <f>+F58*2.87%</f>
        <v>693.10500000000002</v>
      </c>
      <c r="H58" s="17">
        <f>+F58*3.04%</f>
        <v>734.16</v>
      </c>
      <c r="I58" s="17">
        <v>0</v>
      </c>
      <c r="J58" s="17">
        <v>4296.32</v>
      </c>
      <c r="K58" s="17">
        <f>+G58+H58+I58+J58</f>
        <v>5723.5849999999991</v>
      </c>
      <c r="L58" s="18">
        <v>18426.41</v>
      </c>
    </row>
    <row r="59" spans="1:12" ht="16.5" thickBot="1" x14ac:dyDescent="0.3">
      <c r="A59" s="99" t="s">
        <v>391</v>
      </c>
      <c r="B59" s="100" t="s">
        <v>389</v>
      </c>
      <c r="C59" s="100" t="s">
        <v>390</v>
      </c>
      <c r="D59" s="101" t="s">
        <v>22</v>
      </c>
      <c r="E59" s="101" t="s">
        <v>30</v>
      </c>
      <c r="F59" s="102">
        <v>36000</v>
      </c>
      <c r="G59" s="102">
        <f>+F59*2.87%</f>
        <v>1033.2</v>
      </c>
      <c r="H59" s="102">
        <f>+F59*3.04%</f>
        <v>1094.4000000000001</v>
      </c>
      <c r="I59" s="102"/>
      <c r="J59" s="102">
        <v>3591</v>
      </c>
      <c r="K59" s="102">
        <f>+G59+H59+I59+J59</f>
        <v>5718.6</v>
      </c>
      <c r="L59" s="103">
        <f>+F59-K59</f>
        <v>30281.4</v>
      </c>
    </row>
    <row r="60" spans="1:12" ht="16.5" thickBot="1" x14ac:dyDescent="0.3">
      <c r="A60" s="88"/>
      <c r="B60" s="89"/>
      <c r="C60" s="90">
        <f>+COUNTA(C55:C59)</f>
        <v>5</v>
      </c>
      <c r="D60" s="91"/>
      <c r="E60" s="91"/>
      <c r="F60" s="92">
        <f>SUM(F55:F59)</f>
        <v>166150</v>
      </c>
      <c r="G60" s="92">
        <f>SUM(G55:G59)</f>
        <v>4768.5050000000001</v>
      </c>
      <c r="H60" s="92">
        <f>SUM(H55:H59)</f>
        <v>5050.96</v>
      </c>
      <c r="I60" s="92">
        <f t="shared" ref="I60" si="15">SUM(I55:I58)</f>
        <v>442.65</v>
      </c>
      <c r="J60" s="92">
        <f>SUM(J55:J59)</f>
        <v>17323.690000000002</v>
      </c>
      <c r="K60" s="92">
        <f>SUM(K55:K59)</f>
        <v>27585.805</v>
      </c>
      <c r="L60" s="93">
        <f>SUM(L55:L59)</f>
        <v>138564.19</v>
      </c>
    </row>
    <row r="61" spans="1:12" ht="16.5" thickBot="1" x14ac:dyDescent="0.3">
      <c r="A61" s="42"/>
      <c r="B61" s="43"/>
      <c r="C61" s="43"/>
      <c r="D61" s="44"/>
      <c r="E61" s="44"/>
      <c r="F61" s="43"/>
      <c r="G61" s="43"/>
      <c r="H61" s="43"/>
      <c r="I61" s="43"/>
      <c r="J61" s="43"/>
      <c r="K61" s="43"/>
      <c r="L61" s="43"/>
    </row>
    <row r="62" spans="1:12" ht="16.5" thickBot="1" x14ac:dyDescent="0.3">
      <c r="A62" s="56"/>
      <c r="B62" s="46" t="s">
        <v>88</v>
      </c>
      <c r="C62" s="57"/>
      <c r="D62" s="58"/>
      <c r="E62" s="58"/>
      <c r="F62" s="57"/>
      <c r="G62" s="57"/>
      <c r="H62" s="57"/>
      <c r="I62" s="57"/>
      <c r="J62" s="57"/>
      <c r="K62" s="57"/>
      <c r="L62" s="59"/>
    </row>
    <row r="63" spans="1:12" ht="16.5" thickBot="1" x14ac:dyDescent="0.3">
      <c r="A63" s="126">
        <v>268</v>
      </c>
      <c r="B63" s="127" t="s">
        <v>89</v>
      </c>
      <c r="C63" s="127" t="s">
        <v>90</v>
      </c>
      <c r="D63" s="129" t="s">
        <v>22</v>
      </c>
      <c r="E63" s="129" t="s">
        <v>30</v>
      </c>
      <c r="F63" s="130">
        <v>50000</v>
      </c>
      <c r="G63" s="130">
        <f>+F63*2.87%</f>
        <v>1435</v>
      </c>
      <c r="H63" s="130">
        <f>+F63*3.04%</f>
        <v>1520</v>
      </c>
      <c r="I63" s="130">
        <v>1566.03</v>
      </c>
      <c r="J63" s="130">
        <v>2044.78</v>
      </c>
      <c r="K63" s="130">
        <f>+G63+H63+I63+J63</f>
        <v>6565.8099999999995</v>
      </c>
      <c r="L63" s="131">
        <f>+F63-K63</f>
        <v>43434.19</v>
      </c>
    </row>
    <row r="64" spans="1:12" ht="16.5" thickBot="1" x14ac:dyDescent="0.3">
      <c r="A64" s="40"/>
      <c r="B64" s="29"/>
      <c r="C64" s="27">
        <f>+COUNTA(C63:C63)</f>
        <v>1</v>
      </c>
      <c r="D64" s="41"/>
      <c r="E64" s="41"/>
      <c r="F64" s="30">
        <f t="shared" ref="F64:L64" si="16">SUM(F63:F63)</f>
        <v>50000</v>
      </c>
      <c r="G64" s="30">
        <f t="shared" si="16"/>
        <v>1435</v>
      </c>
      <c r="H64" s="30">
        <f t="shared" si="16"/>
        <v>1520</v>
      </c>
      <c r="I64" s="30">
        <f t="shared" si="16"/>
        <v>1566.03</v>
      </c>
      <c r="J64" s="30">
        <f t="shared" si="16"/>
        <v>2044.78</v>
      </c>
      <c r="K64" s="30">
        <f>SUM(K63:K63)</f>
        <v>6565.8099999999995</v>
      </c>
      <c r="L64" s="31">
        <f t="shared" si="16"/>
        <v>43434.19</v>
      </c>
    </row>
    <row r="65" spans="1:12" ht="16.5" thickBot="1" x14ac:dyDescent="0.3">
      <c r="A65" s="42"/>
      <c r="B65" s="43"/>
      <c r="C65" s="43"/>
      <c r="D65" s="44"/>
      <c r="E65" s="44"/>
      <c r="F65" s="43"/>
      <c r="G65" s="43"/>
      <c r="H65" s="43"/>
      <c r="I65" s="43"/>
      <c r="J65" s="43"/>
      <c r="K65" s="43"/>
      <c r="L65" s="43"/>
    </row>
    <row r="66" spans="1:12" ht="16.5" thickBot="1" x14ac:dyDescent="0.3">
      <c r="A66" s="56"/>
      <c r="B66" s="56" t="s">
        <v>91</v>
      </c>
      <c r="C66" s="57"/>
      <c r="D66" s="58"/>
      <c r="E66" s="58"/>
      <c r="F66" s="57"/>
      <c r="G66" s="57"/>
      <c r="H66" s="57"/>
      <c r="I66" s="57"/>
      <c r="J66" s="57"/>
      <c r="K66" s="57"/>
      <c r="L66" s="59"/>
    </row>
    <row r="67" spans="1:12" ht="15.75" x14ac:dyDescent="0.25">
      <c r="A67" s="94">
        <v>709</v>
      </c>
      <c r="B67" s="95" t="s">
        <v>94</v>
      </c>
      <c r="C67" s="95" t="s">
        <v>37</v>
      </c>
      <c r="D67" s="104" t="s">
        <v>38</v>
      </c>
      <c r="E67" s="96" t="s">
        <v>30</v>
      </c>
      <c r="F67" s="142">
        <v>30000</v>
      </c>
      <c r="G67" s="97">
        <f>+F67*2.87%</f>
        <v>861</v>
      </c>
      <c r="H67" s="97">
        <f>+F67*3.04%</f>
        <v>912</v>
      </c>
      <c r="I67" s="97">
        <v>0</v>
      </c>
      <c r="J67" s="97">
        <v>12435.42</v>
      </c>
      <c r="K67" s="97">
        <f t="shared" ref="K67:K71" si="17">+G67+H67+I67+J67</f>
        <v>14208.42</v>
      </c>
      <c r="L67" s="98">
        <f>+F67-K67</f>
        <v>15791.58</v>
      </c>
    </row>
    <row r="68" spans="1:12" ht="15.75" x14ac:dyDescent="0.25">
      <c r="A68" s="36" t="s">
        <v>95</v>
      </c>
      <c r="B68" s="15" t="s">
        <v>96</v>
      </c>
      <c r="C68" s="15" t="s">
        <v>37</v>
      </c>
      <c r="D68" s="16" t="s">
        <v>38</v>
      </c>
      <c r="E68" s="19" t="s">
        <v>18</v>
      </c>
      <c r="F68" s="64">
        <v>35000</v>
      </c>
      <c r="G68" s="17">
        <v>1004.5</v>
      </c>
      <c r="H68" s="17">
        <v>1064</v>
      </c>
      <c r="I68" s="17"/>
      <c r="J68" s="17">
        <v>8301.4</v>
      </c>
      <c r="K68" s="17">
        <f t="shared" si="17"/>
        <v>10369.9</v>
      </c>
      <c r="L68" s="18">
        <v>24630.1</v>
      </c>
    </row>
    <row r="69" spans="1:12" ht="15.75" x14ac:dyDescent="0.25">
      <c r="A69" s="60">
        <v>201</v>
      </c>
      <c r="B69" s="61" t="s">
        <v>92</v>
      </c>
      <c r="C69" s="61" t="s">
        <v>60</v>
      </c>
      <c r="D69" s="62" t="s">
        <v>93</v>
      </c>
      <c r="E69" s="62" t="s">
        <v>30</v>
      </c>
      <c r="F69" s="63">
        <v>31500</v>
      </c>
      <c r="G69" s="12">
        <f>+F69*2.87%</f>
        <v>904.05</v>
      </c>
      <c r="H69" s="12">
        <f>+F69*3.04%</f>
        <v>957.6</v>
      </c>
      <c r="I69" s="12">
        <v>0</v>
      </c>
      <c r="J69" s="12">
        <v>8632.6299999999992</v>
      </c>
      <c r="K69" s="12">
        <f>+G69+H69+I69+J69</f>
        <v>10494.279999999999</v>
      </c>
      <c r="L69" s="13">
        <f>+F69-K69</f>
        <v>21005.72</v>
      </c>
    </row>
    <row r="70" spans="1:12" ht="15.75" x14ac:dyDescent="0.25">
      <c r="A70" s="36">
        <v>692</v>
      </c>
      <c r="B70" s="15" t="s">
        <v>97</v>
      </c>
      <c r="C70" s="15" t="s">
        <v>60</v>
      </c>
      <c r="D70" s="16" t="s">
        <v>38</v>
      </c>
      <c r="E70" s="19" t="s">
        <v>30</v>
      </c>
      <c r="F70" s="17">
        <v>31500</v>
      </c>
      <c r="G70" s="17">
        <f>+F70*2.87%</f>
        <v>904.05</v>
      </c>
      <c r="H70" s="17">
        <f>+F70*3.04%</f>
        <v>957.6</v>
      </c>
      <c r="I70" s="17">
        <v>0</v>
      </c>
      <c r="J70" s="17">
        <v>3561.71</v>
      </c>
      <c r="K70" s="17">
        <f t="shared" si="17"/>
        <v>5423.3600000000006</v>
      </c>
      <c r="L70" s="18">
        <f>+F70-K70</f>
        <v>26076.639999999999</v>
      </c>
    </row>
    <row r="71" spans="1:12" ht="16.5" thickBot="1" x14ac:dyDescent="0.3">
      <c r="A71" s="99">
        <v>107</v>
      </c>
      <c r="B71" s="100" t="s">
        <v>99</v>
      </c>
      <c r="C71" s="100" t="s">
        <v>100</v>
      </c>
      <c r="D71" s="111" t="s">
        <v>38</v>
      </c>
      <c r="E71" s="101" t="s">
        <v>30</v>
      </c>
      <c r="F71" s="102">
        <v>18000</v>
      </c>
      <c r="G71" s="102">
        <f>+F71*2.87%</f>
        <v>516.6</v>
      </c>
      <c r="H71" s="102">
        <f>+F71*3.04%</f>
        <v>547.20000000000005</v>
      </c>
      <c r="I71" s="102">
        <v>0</v>
      </c>
      <c r="J71" s="102">
        <v>325</v>
      </c>
      <c r="K71" s="102">
        <f t="shared" si="17"/>
        <v>1388.8000000000002</v>
      </c>
      <c r="L71" s="103">
        <f>+F71-K71</f>
        <v>16611.2</v>
      </c>
    </row>
    <row r="72" spans="1:12" ht="16.5" thickBot="1" x14ac:dyDescent="0.3">
      <c r="A72" s="40"/>
      <c r="B72" s="29"/>
      <c r="C72" s="27">
        <f>+COUNTA(C67:C71)</f>
        <v>5</v>
      </c>
      <c r="D72" s="41"/>
      <c r="E72" s="41"/>
      <c r="F72" s="30">
        <f t="shared" ref="F72:L72" si="18">SUM(F67:F71)</f>
        <v>146000</v>
      </c>
      <c r="G72" s="30">
        <f t="shared" si="18"/>
        <v>4190.2000000000007</v>
      </c>
      <c r="H72" s="30">
        <f t="shared" si="18"/>
        <v>4438.3999999999996</v>
      </c>
      <c r="I72" s="30">
        <f t="shared" si="18"/>
        <v>0</v>
      </c>
      <c r="J72" s="30">
        <f t="shared" si="18"/>
        <v>33256.159999999996</v>
      </c>
      <c r="K72" s="30">
        <f t="shared" si="18"/>
        <v>41884.76</v>
      </c>
      <c r="L72" s="31">
        <f t="shared" si="18"/>
        <v>104115.24</v>
      </c>
    </row>
    <row r="73" spans="1:12" ht="16.5" thickBot="1" x14ac:dyDescent="0.3">
      <c r="A73" s="42"/>
      <c r="B73" s="43"/>
      <c r="C73" s="43"/>
      <c r="D73" s="44"/>
      <c r="E73" s="44"/>
      <c r="F73" s="43"/>
      <c r="G73" s="43"/>
      <c r="H73" s="43"/>
      <c r="I73" s="43"/>
      <c r="J73" s="43"/>
      <c r="K73" s="43"/>
      <c r="L73" s="43"/>
    </row>
    <row r="74" spans="1:12" ht="16.5" thickBot="1" x14ac:dyDescent="0.3">
      <c r="A74" s="56"/>
      <c r="B74" s="56" t="s">
        <v>101</v>
      </c>
      <c r="C74" s="57"/>
      <c r="D74" s="58"/>
      <c r="E74" s="58"/>
      <c r="F74" s="57"/>
      <c r="G74" s="57"/>
      <c r="H74" s="57"/>
      <c r="I74" s="57"/>
      <c r="J74" s="57"/>
      <c r="K74" s="57"/>
      <c r="L74" s="59"/>
    </row>
    <row r="75" spans="1:12" ht="15.75" x14ac:dyDescent="0.25">
      <c r="A75" s="94" t="s">
        <v>102</v>
      </c>
      <c r="B75" s="95" t="s">
        <v>103</v>
      </c>
      <c r="C75" s="95" t="s">
        <v>58</v>
      </c>
      <c r="D75" s="96" t="s">
        <v>34</v>
      </c>
      <c r="E75" s="96" t="s">
        <v>30</v>
      </c>
      <c r="F75" s="97">
        <v>80000</v>
      </c>
      <c r="G75" s="97">
        <f>+F75*2.87%</f>
        <v>2296</v>
      </c>
      <c r="H75" s="97">
        <f>+F75*3.04%</f>
        <v>2432</v>
      </c>
      <c r="I75" s="97">
        <v>7400.87</v>
      </c>
      <c r="J75" s="97">
        <v>15172.14</v>
      </c>
      <c r="K75" s="97">
        <f>+G75+H75+I75+J75</f>
        <v>27301.01</v>
      </c>
      <c r="L75" s="98">
        <f>+F75-K75</f>
        <v>52698.990000000005</v>
      </c>
    </row>
    <row r="76" spans="1:12" ht="16.5" thickBot="1" x14ac:dyDescent="0.3">
      <c r="A76" s="143">
        <v>773</v>
      </c>
      <c r="B76" s="100" t="s">
        <v>104</v>
      </c>
      <c r="C76" s="144" t="s">
        <v>105</v>
      </c>
      <c r="D76" s="101" t="s">
        <v>34</v>
      </c>
      <c r="E76" s="101" t="s">
        <v>30</v>
      </c>
      <c r="F76" s="102">
        <v>36000</v>
      </c>
      <c r="G76" s="102">
        <f>+F76*2.87%</f>
        <v>1033.2</v>
      </c>
      <c r="H76" s="102">
        <f>+F76*3.04%</f>
        <v>1094.4000000000001</v>
      </c>
      <c r="I76" s="102">
        <v>0</v>
      </c>
      <c r="J76" s="102">
        <v>6844.83</v>
      </c>
      <c r="K76" s="102">
        <f>+G76+H76+I76+J76</f>
        <v>8972.43</v>
      </c>
      <c r="L76" s="103">
        <f>+F76-K76</f>
        <v>27027.57</v>
      </c>
    </row>
    <row r="77" spans="1:12" ht="16.5" thickBot="1" x14ac:dyDescent="0.3">
      <c r="A77" s="40"/>
      <c r="B77" s="29"/>
      <c r="C77" s="27">
        <f>+COUNTA(C75:C76)</f>
        <v>2</v>
      </c>
      <c r="D77" s="41"/>
      <c r="E77" s="41"/>
      <c r="F77" s="30">
        <f>SUM(F75:F76)</f>
        <v>116000</v>
      </c>
      <c r="G77" s="30">
        <f>SUM(G75:G76)</f>
        <v>3329.2</v>
      </c>
      <c r="H77" s="30">
        <f>SUM(H75:H76)</f>
        <v>3526.4</v>
      </c>
      <c r="I77" s="30">
        <f>SUM(I75)</f>
        <v>7400.87</v>
      </c>
      <c r="J77" s="30">
        <f>SUM(J75:J76)</f>
        <v>22016.97</v>
      </c>
      <c r="K77" s="30">
        <f>SUM(K75:K76)</f>
        <v>36273.440000000002</v>
      </c>
      <c r="L77" s="31">
        <f>SUM(L75:L76)</f>
        <v>79726.559999999998</v>
      </c>
    </row>
    <row r="78" spans="1:12" ht="15.75" x14ac:dyDescent="0.25">
      <c r="A78" s="32"/>
      <c r="B78" s="33"/>
      <c r="C78" s="48"/>
      <c r="D78" s="49"/>
      <c r="E78" s="49"/>
      <c r="F78" s="35"/>
      <c r="G78" s="35"/>
      <c r="H78" s="35"/>
      <c r="I78" s="35"/>
      <c r="J78" s="35"/>
      <c r="K78" s="35"/>
      <c r="L78" s="35"/>
    </row>
    <row r="79" spans="1:12" ht="15.75" x14ac:dyDescent="0.25">
      <c r="A79" s="32"/>
      <c r="B79" s="33"/>
      <c r="C79" s="48"/>
      <c r="D79" s="49"/>
      <c r="E79" s="49"/>
      <c r="F79" s="35"/>
      <c r="G79" s="35"/>
      <c r="H79" s="35"/>
      <c r="I79" s="35"/>
      <c r="J79" s="35"/>
      <c r="K79" s="35"/>
      <c r="L79" s="35"/>
    </row>
    <row r="80" spans="1:12" ht="15.75" x14ac:dyDescent="0.25">
      <c r="A80" s="32"/>
      <c r="B80" s="33"/>
      <c r="C80" s="48"/>
      <c r="D80" s="49"/>
      <c r="E80" s="49"/>
      <c r="F80" s="35"/>
      <c r="G80" s="35"/>
      <c r="H80" s="35"/>
      <c r="I80" s="35"/>
      <c r="J80" s="35"/>
      <c r="K80" s="35"/>
      <c r="L80" s="35"/>
    </row>
    <row r="81" spans="1:12" ht="15.75" x14ac:dyDescent="0.25">
      <c r="A81" s="32"/>
      <c r="B81" s="33"/>
      <c r="C81" s="48"/>
      <c r="D81" s="49"/>
      <c r="E81" s="49"/>
      <c r="F81" s="35"/>
      <c r="G81" s="35"/>
      <c r="H81" s="35"/>
      <c r="I81" s="35"/>
      <c r="J81" s="35"/>
      <c r="K81" s="35"/>
      <c r="L81" s="35"/>
    </row>
    <row r="82" spans="1:12" ht="15.75" x14ac:dyDescent="0.25">
      <c r="A82" s="32"/>
      <c r="B82" s="33"/>
      <c r="C82" s="48"/>
      <c r="D82" s="49"/>
      <c r="E82" s="49"/>
      <c r="F82" s="35"/>
      <c r="G82" s="35"/>
      <c r="H82" s="35"/>
      <c r="I82" s="35"/>
      <c r="J82" s="35"/>
      <c r="K82" s="35"/>
      <c r="L82" s="35"/>
    </row>
    <row r="83" spans="1:12" ht="16.5" thickBot="1" x14ac:dyDescent="0.3">
      <c r="A83" s="32"/>
      <c r="B83" s="33"/>
      <c r="C83" s="48"/>
      <c r="D83" s="49"/>
      <c r="E83" s="49"/>
      <c r="F83" s="35"/>
      <c r="G83" s="35"/>
      <c r="H83" s="35"/>
      <c r="I83" s="35"/>
      <c r="J83" s="35"/>
      <c r="K83" s="35"/>
      <c r="L83" s="35"/>
    </row>
    <row r="84" spans="1:12" ht="16.5" thickBot="1" x14ac:dyDescent="0.3">
      <c r="A84" s="56"/>
      <c r="B84" s="56" t="s">
        <v>106</v>
      </c>
      <c r="C84" s="57"/>
      <c r="D84" s="58"/>
      <c r="E84" s="58"/>
      <c r="F84" s="57"/>
      <c r="G84" s="57"/>
      <c r="H84" s="57"/>
      <c r="I84" s="57"/>
      <c r="J84" s="57"/>
      <c r="K84" s="57"/>
      <c r="L84" s="59"/>
    </row>
    <row r="85" spans="1:12" ht="15.75" x14ac:dyDescent="0.25">
      <c r="A85" s="94" t="s">
        <v>107</v>
      </c>
      <c r="B85" s="95" t="s">
        <v>108</v>
      </c>
      <c r="C85" s="95" t="s">
        <v>58</v>
      </c>
      <c r="D85" s="96" t="s">
        <v>22</v>
      </c>
      <c r="E85" s="96" t="s">
        <v>18</v>
      </c>
      <c r="F85" s="97">
        <v>50000</v>
      </c>
      <c r="G85" s="97">
        <f>+F85*2.87%</f>
        <v>1435</v>
      </c>
      <c r="H85" s="97">
        <f>+F85*3.04%</f>
        <v>1520</v>
      </c>
      <c r="I85" s="97">
        <v>1854</v>
      </c>
      <c r="J85" s="97">
        <v>26122.44</v>
      </c>
      <c r="K85" s="97">
        <f>+G85+H85+I85+J85</f>
        <v>30931.439999999999</v>
      </c>
      <c r="L85" s="98">
        <f>+F85-K85</f>
        <v>19068.560000000001</v>
      </c>
    </row>
    <row r="86" spans="1:12" ht="15.75" x14ac:dyDescent="0.25">
      <c r="A86" s="36" t="s">
        <v>109</v>
      </c>
      <c r="B86" s="15" t="s">
        <v>110</v>
      </c>
      <c r="C86" s="15" t="s">
        <v>111</v>
      </c>
      <c r="D86" s="19" t="s">
        <v>34</v>
      </c>
      <c r="E86" s="19" t="s">
        <v>30</v>
      </c>
      <c r="F86" s="17">
        <v>31500</v>
      </c>
      <c r="G86" s="17">
        <f>+F86*2.87%</f>
        <v>904.05</v>
      </c>
      <c r="H86" s="17">
        <f>+F86*3.04%</f>
        <v>957.6</v>
      </c>
      <c r="I86" s="17">
        <v>0</v>
      </c>
      <c r="J86" s="17">
        <v>16594.2</v>
      </c>
      <c r="K86" s="17">
        <f>+G86+H86+I86+J86</f>
        <v>18455.850000000002</v>
      </c>
      <c r="L86" s="18">
        <f>+F86-K86</f>
        <v>13044.149999999998</v>
      </c>
    </row>
    <row r="87" spans="1:12" ht="16.5" thickBot="1" x14ac:dyDescent="0.3">
      <c r="A87" s="99" t="s">
        <v>112</v>
      </c>
      <c r="B87" s="144" t="s">
        <v>113</v>
      </c>
      <c r="C87" s="100" t="s">
        <v>114</v>
      </c>
      <c r="D87" s="111" t="s">
        <v>38</v>
      </c>
      <c r="E87" s="145" t="s">
        <v>18</v>
      </c>
      <c r="F87" s="146">
        <v>26250</v>
      </c>
      <c r="G87" s="102">
        <f>+F87*2.87%</f>
        <v>753.375</v>
      </c>
      <c r="H87" s="102">
        <f>+F87*3.04%</f>
        <v>798</v>
      </c>
      <c r="I87" s="102">
        <v>0</v>
      </c>
      <c r="J87" s="102">
        <v>3341</v>
      </c>
      <c r="K87" s="102">
        <f>+G87+H87+I87+J87</f>
        <v>4892.375</v>
      </c>
      <c r="L87" s="103">
        <v>21357.62</v>
      </c>
    </row>
    <row r="88" spans="1:12" ht="16.5" thickBot="1" x14ac:dyDescent="0.3">
      <c r="A88" s="40"/>
      <c r="B88" s="29"/>
      <c r="C88" s="27">
        <f>+COUNTA(C85:C87)</f>
        <v>3</v>
      </c>
      <c r="D88" s="41"/>
      <c r="E88" s="41"/>
      <c r="F88" s="30">
        <f t="shared" ref="F88:K88" si="19">SUM(F85:F87)</f>
        <v>107750</v>
      </c>
      <c r="G88" s="30">
        <f t="shared" si="19"/>
        <v>3092.4250000000002</v>
      </c>
      <c r="H88" s="30">
        <f t="shared" si="19"/>
        <v>3275.6</v>
      </c>
      <c r="I88" s="30">
        <f t="shared" si="19"/>
        <v>1854</v>
      </c>
      <c r="J88" s="30">
        <f t="shared" si="19"/>
        <v>46057.64</v>
      </c>
      <c r="K88" s="30">
        <f t="shared" si="19"/>
        <v>54279.665000000001</v>
      </c>
      <c r="L88" s="31">
        <f>SUM(L85:L87)</f>
        <v>53470.33</v>
      </c>
    </row>
    <row r="89" spans="1:12" ht="16.5" thickBot="1" x14ac:dyDescent="0.3">
      <c r="A89" s="32"/>
      <c r="B89" s="33"/>
      <c r="C89" s="48"/>
      <c r="D89" s="49"/>
      <c r="E89" s="49"/>
      <c r="F89" s="35"/>
      <c r="G89" s="35"/>
      <c r="H89" s="35"/>
      <c r="I89" s="35"/>
      <c r="J89" s="35"/>
      <c r="K89" s="35"/>
      <c r="L89" s="35"/>
    </row>
    <row r="90" spans="1:12" ht="16.5" thickBot="1" x14ac:dyDescent="0.3">
      <c r="A90" s="56"/>
      <c r="B90" s="56" t="s">
        <v>115</v>
      </c>
      <c r="C90" s="57"/>
      <c r="D90" s="58"/>
      <c r="E90" s="58"/>
      <c r="F90" s="57"/>
      <c r="G90" s="57"/>
      <c r="H90" s="57"/>
      <c r="I90" s="57"/>
      <c r="J90" s="57"/>
      <c r="K90" s="57"/>
      <c r="L90" s="59"/>
    </row>
    <row r="91" spans="1:12" ht="16.5" thickBot="1" x14ac:dyDescent="0.3">
      <c r="A91" s="126" t="s">
        <v>116</v>
      </c>
      <c r="B91" s="127" t="s">
        <v>117</v>
      </c>
      <c r="C91" s="127" t="s">
        <v>118</v>
      </c>
      <c r="D91" s="129" t="s">
        <v>34</v>
      </c>
      <c r="E91" s="129" t="s">
        <v>119</v>
      </c>
      <c r="F91" s="130">
        <v>48000</v>
      </c>
      <c r="G91" s="130">
        <f>+F91*2.87%</f>
        <v>1377.6</v>
      </c>
      <c r="H91" s="130">
        <f>+F91*3.04%</f>
        <v>1459.2</v>
      </c>
      <c r="I91" s="130">
        <v>1283.76</v>
      </c>
      <c r="J91" s="130">
        <v>20595.43</v>
      </c>
      <c r="K91" s="130">
        <f>+G91+H91+I91+J91</f>
        <v>24715.99</v>
      </c>
      <c r="L91" s="131">
        <f>+F91-K91</f>
        <v>23284.01</v>
      </c>
    </row>
    <row r="92" spans="1:12" ht="16.5" thickBot="1" x14ac:dyDescent="0.3">
      <c r="A92" s="40"/>
      <c r="B92" s="29"/>
      <c r="C92" s="27">
        <f>+COUNTA(C90:C91)</f>
        <v>1</v>
      </c>
      <c r="D92" s="41"/>
      <c r="E92" s="41"/>
      <c r="F92" s="30">
        <f t="shared" ref="F92:L92" si="20">SUM(F91)</f>
        <v>48000</v>
      </c>
      <c r="G92" s="30">
        <f t="shared" si="20"/>
        <v>1377.6</v>
      </c>
      <c r="H92" s="30">
        <f t="shared" si="20"/>
        <v>1459.2</v>
      </c>
      <c r="I92" s="30">
        <f t="shared" si="20"/>
        <v>1283.76</v>
      </c>
      <c r="J92" s="30">
        <f>J91</f>
        <v>20595.43</v>
      </c>
      <c r="K92" s="30">
        <f t="shared" si="20"/>
        <v>24715.99</v>
      </c>
      <c r="L92" s="31">
        <f t="shared" si="20"/>
        <v>23284.01</v>
      </c>
    </row>
    <row r="93" spans="1:12" ht="16.5" thickBot="1" x14ac:dyDescent="0.3">
      <c r="A93" s="32"/>
      <c r="B93" s="33"/>
      <c r="C93" s="48"/>
      <c r="D93" s="49"/>
      <c r="E93" s="49"/>
      <c r="F93" s="35"/>
      <c r="G93" s="35"/>
      <c r="H93" s="35"/>
      <c r="I93" s="35"/>
      <c r="J93" s="35"/>
      <c r="K93" s="35"/>
      <c r="L93" s="35"/>
    </row>
    <row r="94" spans="1:12" ht="16.5" thickBot="1" x14ac:dyDescent="0.3">
      <c r="A94" s="56"/>
      <c r="B94" s="56" t="s">
        <v>120</v>
      </c>
      <c r="C94" s="57"/>
      <c r="D94" s="58"/>
      <c r="E94" s="58"/>
      <c r="F94" s="57"/>
      <c r="G94" s="57"/>
      <c r="H94" s="57"/>
      <c r="I94" s="57"/>
      <c r="J94" s="57"/>
      <c r="K94" s="57"/>
      <c r="L94" s="59"/>
    </row>
    <row r="95" spans="1:12" ht="15.75" x14ac:dyDescent="0.25">
      <c r="A95" s="38" t="s">
        <v>155</v>
      </c>
      <c r="B95" s="21" t="s">
        <v>156</v>
      </c>
      <c r="C95" s="15" t="s">
        <v>121</v>
      </c>
      <c r="D95" s="22" t="s">
        <v>38</v>
      </c>
      <c r="E95" s="22" t="s">
        <v>18</v>
      </c>
      <c r="F95" s="23">
        <v>35000</v>
      </c>
      <c r="G95" s="23">
        <f>+F95*2.87%</f>
        <v>1004.5</v>
      </c>
      <c r="H95" s="23">
        <f>+F95*3.04%</f>
        <v>1064</v>
      </c>
      <c r="I95" s="23">
        <v>0</v>
      </c>
      <c r="J95" s="23">
        <v>18306.41</v>
      </c>
      <c r="K95" s="23">
        <f>+G95+H95+I95+J95</f>
        <v>20374.91</v>
      </c>
      <c r="L95" s="24">
        <f>+F95-K95</f>
        <v>14625.09</v>
      </c>
    </row>
    <row r="96" spans="1:12" ht="15.75" x14ac:dyDescent="0.25">
      <c r="A96" s="176" t="s">
        <v>98</v>
      </c>
      <c r="B96" s="15" t="s">
        <v>368</v>
      </c>
      <c r="C96" s="15" t="s">
        <v>60</v>
      </c>
      <c r="D96" s="16" t="s">
        <v>38</v>
      </c>
      <c r="E96" s="19" t="s">
        <v>30</v>
      </c>
      <c r="F96" s="17">
        <v>30000</v>
      </c>
      <c r="G96" s="17">
        <f>+F96*2.87%</f>
        <v>861</v>
      </c>
      <c r="H96" s="17">
        <f>+F96*3.04%</f>
        <v>912</v>
      </c>
      <c r="I96" s="17">
        <v>0</v>
      </c>
      <c r="J96" s="17">
        <v>125</v>
      </c>
      <c r="K96" s="17">
        <f>+G96+H96+I96+J96</f>
        <v>1898</v>
      </c>
      <c r="L96" s="17">
        <f>+F96-K96</f>
        <v>28102</v>
      </c>
    </row>
    <row r="97" spans="1:12" ht="15.75" x14ac:dyDescent="0.25">
      <c r="A97" s="176" t="s">
        <v>147</v>
      </c>
      <c r="B97" s="15" t="s">
        <v>148</v>
      </c>
      <c r="C97" s="15" t="s">
        <v>124</v>
      </c>
      <c r="D97" s="19" t="s">
        <v>38</v>
      </c>
      <c r="E97" s="19" t="s">
        <v>18</v>
      </c>
      <c r="F97" s="17">
        <v>15400</v>
      </c>
      <c r="G97" s="17">
        <f>+F97*2.87%</f>
        <v>441.98</v>
      </c>
      <c r="H97" s="17">
        <f>+F97*3.04%</f>
        <v>468.16</v>
      </c>
      <c r="I97" s="17">
        <v>0</v>
      </c>
      <c r="J97" s="17">
        <v>8225.5400000000009</v>
      </c>
      <c r="K97" s="17">
        <f>+G97+H97+I97+J97</f>
        <v>9135.68</v>
      </c>
      <c r="L97" s="17">
        <f>+F97-K97</f>
        <v>6264.32</v>
      </c>
    </row>
    <row r="98" spans="1:12" ht="15.75" x14ac:dyDescent="0.25">
      <c r="A98" s="176" t="s">
        <v>125</v>
      </c>
      <c r="B98" s="15" t="s">
        <v>126</v>
      </c>
      <c r="C98" s="15" t="s">
        <v>124</v>
      </c>
      <c r="D98" s="19" t="s">
        <v>38</v>
      </c>
      <c r="E98" s="19" t="s">
        <v>18</v>
      </c>
      <c r="F98" s="17">
        <v>20000</v>
      </c>
      <c r="G98" s="17">
        <f t="shared" ref="G98:G110" si="21">+F98*2.87%</f>
        <v>574</v>
      </c>
      <c r="H98" s="17">
        <f t="shared" ref="H98:H110" si="22">+F98*3.04%</f>
        <v>608</v>
      </c>
      <c r="I98" s="17">
        <v>0</v>
      </c>
      <c r="J98" s="17">
        <v>12344.22</v>
      </c>
      <c r="K98" s="17">
        <f t="shared" ref="K98:K109" si="23">+G98+H98+I98+J98</f>
        <v>13526.22</v>
      </c>
      <c r="L98" s="17">
        <v>6472.93</v>
      </c>
    </row>
    <row r="99" spans="1:12" ht="15.75" x14ac:dyDescent="0.25">
      <c r="A99" s="176" t="s">
        <v>401</v>
      </c>
      <c r="B99" s="15" t="s">
        <v>402</v>
      </c>
      <c r="C99" s="15" t="s">
        <v>124</v>
      </c>
      <c r="D99" s="19" t="s">
        <v>38</v>
      </c>
      <c r="E99" s="19" t="s">
        <v>18</v>
      </c>
      <c r="F99" s="17">
        <v>18700</v>
      </c>
      <c r="G99" s="17">
        <f t="shared" si="21"/>
        <v>536.68999999999994</v>
      </c>
      <c r="H99" s="17">
        <f t="shared" si="22"/>
        <v>568.48</v>
      </c>
      <c r="I99" s="17">
        <v>0</v>
      </c>
      <c r="J99" s="17">
        <v>10990.87</v>
      </c>
      <c r="K99" s="17">
        <f t="shared" si="23"/>
        <v>12096.04</v>
      </c>
      <c r="L99" s="17">
        <f t="shared" ref="L99:L110" si="24">+F99-K99</f>
        <v>6603.9599999999991</v>
      </c>
    </row>
    <row r="100" spans="1:12" ht="15.75" x14ac:dyDescent="0.25">
      <c r="A100" s="176" t="s">
        <v>127</v>
      </c>
      <c r="B100" s="15" t="s">
        <v>128</v>
      </c>
      <c r="C100" s="15" t="s">
        <v>124</v>
      </c>
      <c r="D100" s="19" t="s">
        <v>38</v>
      </c>
      <c r="E100" s="19" t="s">
        <v>18</v>
      </c>
      <c r="F100" s="17">
        <v>15400</v>
      </c>
      <c r="G100" s="17">
        <f t="shared" si="21"/>
        <v>441.98</v>
      </c>
      <c r="H100" s="17">
        <f t="shared" si="22"/>
        <v>468.16</v>
      </c>
      <c r="I100" s="17">
        <v>0</v>
      </c>
      <c r="J100" s="17">
        <v>9989.1299999999992</v>
      </c>
      <c r="K100" s="17">
        <f>+G100+H100+I100+J100</f>
        <v>10899.269999999999</v>
      </c>
      <c r="L100" s="17">
        <f t="shared" si="24"/>
        <v>4500.7300000000014</v>
      </c>
    </row>
    <row r="101" spans="1:12" ht="15.75" x14ac:dyDescent="0.25">
      <c r="A101" s="176" t="s">
        <v>129</v>
      </c>
      <c r="B101" s="15" t="s">
        <v>130</v>
      </c>
      <c r="C101" s="15" t="s">
        <v>131</v>
      </c>
      <c r="D101" s="19" t="s">
        <v>38</v>
      </c>
      <c r="E101" s="19" t="s">
        <v>18</v>
      </c>
      <c r="F101" s="17">
        <v>22000</v>
      </c>
      <c r="G101" s="17">
        <f t="shared" si="21"/>
        <v>631.4</v>
      </c>
      <c r="H101" s="17">
        <f t="shared" si="22"/>
        <v>668.8</v>
      </c>
      <c r="I101" s="17">
        <v>0</v>
      </c>
      <c r="J101" s="17">
        <v>3381.83</v>
      </c>
      <c r="K101" s="17">
        <f t="shared" si="23"/>
        <v>4682.03</v>
      </c>
      <c r="L101" s="17">
        <v>17317.82</v>
      </c>
    </row>
    <row r="102" spans="1:12" ht="15.75" x14ac:dyDescent="0.25">
      <c r="A102" s="176" t="s">
        <v>133</v>
      </c>
      <c r="B102" s="15" t="s">
        <v>134</v>
      </c>
      <c r="C102" s="15" t="s">
        <v>132</v>
      </c>
      <c r="D102" s="19" t="s">
        <v>38</v>
      </c>
      <c r="E102" s="19" t="s">
        <v>30</v>
      </c>
      <c r="F102" s="17">
        <v>15400</v>
      </c>
      <c r="G102" s="17">
        <f t="shared" si="21"/>
        <v>441.98</v>
      </c>
      <c r="H102" s="17">
        <f t="shared" si="22"/>
        <v>468.16</v>
      </c>
      <c r="I102" s="17">
        <v>0</v>
      </c>
      <c r="J102" s="17">
        <v>9596.6299999999992</v>
      </c>
      <c r="K102" s="17">
        <f t="shared" si="23"/>
        <v>10506.769999999999</v>
      </c>
      <c r="L102" s="17">
        <v>4894.2299999999996</v>
      </c>
    </row>
    <row r="103" spans="1:12" ht="15.75" x14ac:dyDescent="0.25">
      <c r="A103" s="176" t="s">
        <v>135</v>
      </c>
      <c r="B103" s="15" t="s">
        <v>136</v>
      </c>
      <c r="C103" s="15" t="s">
        <v>132</v>
      </c>
      <c r="D103" s="19" t="s">
        <v>34</v>
      </c>
      <c r="E103" s="19" t="s">
        <v>30</v>
      </c>
      <c r="F103" s="17">
        <v>20400</v>
      </c>
      <c r="G103" s="17">
        <f t="shared" si="21"/>
        <v>585.48</v>
      </c>
      <c r="H103" s="17">
        <f t="shared" si="22"/>
        <v>620.16</v>
      </c>
      <c r="I103" s="17">
        <v>0</v>
      </c>
      <c r="J103" s="17">
        <v>2527</v>
      </c>
      <c r="K103" s="17">
        <f t="shared" si="23"/>
        <v>3732.64</v>
      </c>
      <c r="L103" s="17">
        <f t="shared" si="24"/>
        <v>16667.36</v>
      </c>
    </row>
    <row r="104" spans="1:12" ht="15.75" x14ac:dyDescent="0.25">
      <c r="A104" s="176" t="s">
        <v>137</v>
      </c>
      <c r="B104" s="15" t="s">
        <v>138</v>
      </c>
      <c r="C104" s="15" t="s">
        <v>132</v>
      </c>
      <c r="D104" s="19" t="s">
        <v>38</v>
      </c>
      <c r="E104" s="19" t="s">
        <v>30</v>
      </c>
      <c r="F104" s="17">
        <v>15400</v>
      </c>
      <c r="G104" s="17">
        <f t="shared" si="21"/>
        <v>441.98</v>
      </c>
      <c r="H104" s="17">
        <f t="shared" si="22"/>
        <v>468.16</v>
      </c>
      <c r="I104" s="17">
        <v>0</v>
      </c>
      <c r="J104" s="17">
        <v>225</v>
      </c>
      <c r="K104" s="17">
        <f t="shared" si="23"/>
        <v>1135.1400000000001</v>
      </c>
      <c r="L104" s="17">
        <f t="shared" si="24"/>
        <v>14264.86</v>
      </c>
    </row>
    <row r="105" spans="1:12" ht="15.75" x14ac:dyDescent="0.25">
      <c r="A105" s="176" t="s">
        <v>139</v>
      </c>
      <c r="B105" s="15" t="s">
        <v>140</v>
      </c>
      <c r="C105" s="15" t="s">
        <v>132</v>
      </c>
      <c r="D105" s="19" t="s">
        <v>38</v>
      </c>
      <c r="E105" s="19" t="s">
        <v>30</v>
      </c>
      <c r="F105" s="17">
        <v>15400</v>
      </c>
      <c r="G105" s="17">
        <f t="shared" si="21"/>
        <v>441.98</v>
      </c>
      <c r="H105" s="17">
        <f t="shared" si="22"/>
        <v>468.16</v>
      </c>
      <c r="I105" s="17">
        <v>0</v>
      </c>
      <c r="J105" s="17">
        <v>3800.51</v>
      </c>
      <c r="K105" s="17">
        <f t="shared" si="23"/>
        <v>4710.6500000000005</v>
      </c>
      <c r="L105" s="17">
        <f t="shared" si="24"/>
        <v>10689.349999999999</v>
      </c>
    </row>
    <row r="106" spans="1:12" ht="15.75" x14ac:dyDescent="0.25">
      <c r="A106" s="176" t="s">
        <v>141</v>
      </c>
      <c r="B106" s="15" t="s">
        <v>142</v>
      </c>
      <c r="C106" s="15" t="s">
        <v>132</v>
      </c>
      <c r="D106" s="19" t="s">
        <v>38</v>
      </c>
      <c r="E106" s="19" t="s">
        <v>30</v>
      </c>
      <c r="F106" s="17">
        <v>15400</v>
      </c>
      <c r="G106" s="17">
        <f t="shared" si="21"/>
        <v>441.98</v>
      </c>
      <c r="H106" s="17">
        <f t="shared" si="22"/>
        <v>468.16</v>
      </c>
      <c r="I106" s="17">
        <v>0</v>
      </c>
      <c r="J106" s="17">
        <v>11568.79</v>
      </c>
      <c r="K106" s="17">
        <f t="shared" si="23"/>
        <v>12478.93</v>
      </c>
      <c r="L106" s="17">
        <f t="shared" si="24"/>
        <v>2921.0699999999997</v>
      </c>
    </row>
    <row r="107" spans="1:12" ht="15.75" x14ac:dyDescent="0.25">
      <c r="A107" s="176" t="s">
        <v>143</v>
      </c>
      <c r="B107" s="15" t="s">
        <v>144</v>
      </c>
      <c r="C107" s="15" t="s">
        <v>132</v>
      </c>
      <c r="D107" s="19" t="s">
        <v>38</v>
      </c>
      <c r="E107" s="19" t="s">
        <v>30</v>
      </c>
      <c r="F107" s="17">
        <v>15400</v>
      </c>
      <c r="G107" s="17">
        <f t="shared" si="21"/>
        <v>441.98</v>
      </c>
      <c r="H107" s="17">
        <f t="shared" si="22"/>
        <v>468.16</v>
      </c>
      <c r="I107" s="17">
        <v>0</v>
      </c>
      <c r="J107" s="17">
        <v>3291</v>
      </c>
      <c r="K107" s="17">
        <f t="shared" si="23"/>
        <v>4201.1400000000003</v>
      </c>
      <c r="L107" s="17">
        <f t="shared" si="24"/>
        <v>11198.86</v>
      </c>
    </row>
    <row r="108" spans="1:12" ht="15.75" x14ac:dyDescent="0.25">
      <c r="A108" s="176" t="s">
        <v>122</v>
      </c>
      <c r="B108" s="15" t="s">
        <v>123</v>
      </c>
      <c r="C108" s="15" t="s">
        <v>132</v>
      </c>
      <c r="D108" s="19" t="s">
        <v>38</v>
      </c>
      <c r="E108" s="19" t="s">
        <v>18</v>
      </c>
      <c r="F108" s="17">
        <v>15400</v>
      </c>
      <c r="G108" s="17">
        <f>+F108*2.87%</f>
        <v>441.98</v>
      </c>
      <c r="H108" s="17">
        <f>+F108*3.04%</f>
        <v>468.16</v>
      </c>
      <c r="I108" s="17">
        <v>0</v>
      </c>
      <c r="J108" s="17">
        <v>2681.45</v>
      </c>
      <c r="K108" s="17">
        <f>+G108+H108+I108+J108</f>
        <v>3591.59</v>
      </c>
      <c r="L108" s="17">
        <f>+F108-K108</f>
        <v>11808.41</v>
      </c>
    </row>
    <row r="109" spans="1:12" ht="15.75" x14ac:dyDescent="0.25">
      <c r="A109" s="176" t="s">
        <v>149</v>
      </c>
      <c r="B109" s="15" t="s">
        <v>150</v>
      </c>
      <c r="C109" s="15" t="s">
        <v>132</v>
      </c>
      <c r="D109" s="19" t="s">
        <v>38</v>
      </c>
      <c r="E109" s="19" t="s">
        <v>30</v>
      </c>
      <c r="F109" s="17">
        <v>15400</v>
      </c>
      <c r="G109" s="17">
        <f t="shared" si="21"/>
        <v>441.98</v>
      </c>
      <c r="H109" s="17">
        <f t="shared" si="22"/>
        <v>468.16</v>
      </c>
      <c r="I109" s="17">
        <v>0</v>
      </c>
      <c r="J109" s="17">
        <v>9588.82</v>
      </c>
      <c r="K109" s="17">
        <f t="shared" si="23"/>
        <v>10498.96</v>
      </c>
      <c r="L109" s="17">
        <f>+F109-K109</f>
        <v>4901.0400000000009</v>
      </c>
    </row>
    <row r="110" spans="1:12" ht="15.75" x14ac:dyDescent="0.25">
      <c r="A110" s="176" t="s">
        <v>151</v>
      </c>
      <c r="B110" s="15" t="s">
        <v>152</v>
      </c>
      <c r="C110" s="15" t="s">
        <v>132</v>
      </c>
      <c r="D110" s="19" t="s">
        <v>38</v>
      </c>
      <c r="E110" s="19" t="s">
        <v>30</v>
      </c>
      <c r="F110" s="17">
        <v>15400</v>
      </c>
      <c r="G110" s="17">
        <f t="shared" si="21"/>
        <v>441.98</v>
      </c>
      <c r="H110" s="17">
        <f t="shared" si="22"/>
        <v>468.16</v>
      </c>
      <c r="I110" s="17">
        <v>0</v>
      </c>
      <c r="J110" s="17">
        <v>2349</v>
      </c>
      <c r="K110" s="17">
        <f>+G110+H110+J110</f>
        <v>3259.1400000000003</v>
      </c>
      <c r="L110" s="17">
        <f t="shared" si="24"/>
        <v>12140.86</v>
      </c>
    </row>
    <row r="111" spans="1:12" ht="15.75" x14ac:dyDescent="0.25">
      <c r="A111" s="38" t="s">
        <v>415</v>
      </c>
      <c r="B111" s="21" t="s">
        <v>413</v>
      </c>
      <c r="C111" s="21" t="s">
        <v>132</v>
      </c>
      <c r="D111" s="22" t="s">
        <v>38</v>
      </c>
      <c r="E111" s="22" t="s">
        <v>30</v>
      </c>
      <c r="F111" s="23">
        <v>15400</v>
      </c>
      <c r="G111" s="23">
        <f t="shared" ref="G111" si="25">+F111*2.87%</f>
        <v>441.98</v>
      </c>
      <c r="H111" s="23">
        <f t="shared" ref="H111" si="26">+F111*3.04%</f>
        <v>468.16</v>
      </c>
      <c r="I111" s="23">
        <v>0</v>
      </c>
      <c r="J111" s="23">
        <v>25</v>
      </c>
      <c r="K111" s="23">
        <f>+G111+H111+J111</f>
        <v>935.1400000000001</v>
      </c>
      <c r="L111" s="24">
        <f t="shared" ref="L111" si="27">+F111-K111</f>
        <v>14464.86</v>
      </c>
    </row>
    <row r="112" spans="1:12" ht="15.75" x14ac:dyDescent="0.25">
      <c r="A112" s="36" t="s">
        <v>404</v>
      </c>
      <c r="B112" s="109" t="s">
        <v>406</v>
      </c>
      <c r="C112" s="109" t="s">
        <v>132</v>
      </c>
      <c r="D112" s="22" t="s">
        <v>38</v>
      </c>
      <c r="E112" s="110" t="s">
        <v>30</v>
      </c>
      <c r="F112" s="17">
        <v>15400</v>
      </c>
      <c r="G112" s="17">
        <f>+F112*2.87%</f>
        <v>441.98</v>
      </c>
      <c r="H112" s="17">
        <f>+F112*3.04%</f>
        <v>468.16</v>
      </c>
      <c r="I112" s="17">
        <v>0</v>
      </c>
      <c r="J112" s="17">
        <v>8531.6299999999992</v>
      </c>
      <c r="K112" s="23">
        <f>+G112+H112+J112</f>
        <v>9441.7699999999986</v>
      </c>
      <c r="L112" s="24">
        <f t="shared" ref="L112" si="28">+F112-K112</f>
        <v>5958.2300000000014</v>
      </c>
    </row>
    <row r="113" spans="1:12" ht="15.75" x14ac:dyDescent="0.25">
      <c r="A113" s="36" t="s">
        <v>418</v>
      </c>
      <c r="B113" s="109" t="s">
        <v>419</v>
      </c>
      <c r="C113" s="109" t="s">
        <v>132</v>
      </c>
      <c r="D113" s="22" t="s">
        <v>38</v>
      </c>
      <c r="E113" s="110" t="s">
        <v>18</v>
      </c>
      <c r="F113" s="17">
        <v>15400</v>
      </c>
      <c r="G113" s="17">
        <f>+F113*2.87%</f>
        <v>441.98</v>
      </c>
      <c r="H113" s="17">
        <f>+F113*3.04%</f>
        <v>468.16</v>
      </c>
      <c r="I113" s="17">
        <v>0</v>
      </c>
      <c r="J113" s="17">
        <v>125</v>
      </c>
      <c r="K113" s="23">
        <f>+G113+H113+J113</f>
        <v>1035.1400000000001</v>
      </c>
      <c r="L113" s="24">
        <f t="shared" ref="L113" si="29">+F113-K113</f>
        <v>14364.86</v>
      </c>
    </row>
    <row r="114" spans="1:12" ht="15.75" x14ac:dyDescent="0.25">
      <c r="A114" s="36" t="s">
        <v>153</v>
      </c>
      <c r="B114" s="11" t="s">
        <v>154</v>
      </c>
      <c r="C114" s="11" t="s">
        <v>40</v>
      </c>
      <c r="D114" s="19" t="s">
        <v>38</v>
      </c>
      <c r="E114" s="45" t="s">
        <v>18</v>
      </c>
      <c r="F114" s="17">
        <v>25000</v>
      </c>
      <c r="G114" s="17">
        <f>+F114*2.87%</f>
        <v>717.5</v>
      </c>
      <c r="H114" s="17">
        <f>+F114*3.04%</f>
        <v>760</v>
      </c>
      <c r="I114" s="17">
        <v>0</v>
      </c>
      <c r="J114" s="17">
        <v>8197.2800000000007</v>
      </c>
      <c r="K114" s="17">
        <f>+G114+H114+I114+J114</f>
        <v>9674.7800000000007</v>
      </c>
      <c r="L114" s="18">
        <f>+F114-K114</f>
        <v>15325.22</v>
      </c>
    </row>
    <row r="115" spans="1:12" ht="15.75" x14ac:dyDescent="0.25">
      <c r="A115" s="36" t="s">
        <v>416</v>
      </c>
      <c r="B115" s="11" t="s">
        <v>417</v>
      </c>
      <c r="C115" s="11" t="s">
        <v>40</v>
      </c>
      <c r="D115" s="19" t="s">
        <v>38</v>
      </c>
      <c r="E115" s="45" t="s">
        <v>18</v>
      </c>
      <c r="F115" s="17">
        <v>25000</v>
      </c>
      <c r="G115" s="17">
        <f>+F115*2.87%</f>
        <v>717.5</v>
      </c>
      <c r="H115" s="17">
        <f>+F115*3.04%</f>
        <v>760</v>
      </c>
      <c r="I115" s="17">
        <v>0</v>
      </c>
      <c r="J115" s="17">
        <v>25</v>
      </c>
      <c r="K115" s="17">
        <f>+G115+H115+I115+J115</f>
        <v>1502.5</v>
      </c>
      <c r="L115" s="18">
        <f>+F115-K115</f>
        <v>23497.5</v>
      </c>
    </row>
    <row r="116" spans="1:12" ht="16.5" thickBot="1" x14ac:dyDescent="0.3">
      <c r="A116" s="36" t="s">
        <v>157</v>
      </c>
      <c r="B116" s="15" t="s">
        <v>158</v>
      </c>
      <c r="C116" s="15" t="s">
        <v>40</v>
      </c>
      <c r="D116" s="19" t="s">
        <v>38</v>
      </c>
      <c r="E116" s="19" t="s">
        <v>18</v>
      </c>
      <c r="F116" s="17">
        <v>25000</v>
      </c>
      <c r="G116" s="17">
        <f>+F116*2.87%</f>
        <v>717.5</v>
      </c>
      <c r="H116" s="17">
        <f>+F116*3.04%</f>
        <v>760</v>
      </c>
      <c r="I116" s="17">
        <v>0</v>
      </c>
      <c r="J116" s="17">
        <v>17423.28</v>
      </c>
      <c r="K116" s="17">
        <f>+G116+H116+I116+J116</f>
        <v>18900.78</v>
      </c>
      <c r="L116" s="18">
        <f>+F116-K116</f>
        <v>6099.2200000000012</v>
      </c>
    </row>
    <row r="117" spans="1:12" ht="16.5" thickBot="1" x14ac:dyDescent="0.3">
      <c r="A117" s="40"/>
      <c r="B117" s="29"/>
      <c r="C117" s="27">
        <f>+COUNTA(C95:C116)</f>
        <v>22</v>
      </c>
      <c r="D117" s="41"/>
      <c r="E117" s="41"/>
      <c r="F117" s="30">
        <f t="shared" ref="F117:L117" si="30">SUM(F95:F116)</f>
        <v>421300</v>
      </c>
      <c r="G117" s="30">
        <f t="shared" si="30"/>
        <v>12091.309999999996</v>
      </c>
      <c r="H117" s="30">
        <f t="shared" si="30"/>
        <v>12807.519999999999</v>
      </c>
      <c r="I117" s="30">
        <f t="shared" si="30"/>
        <v>0</v>
      </c>
      <c r="J117" s="30">
        <f t="shared" si="30"/>
        <v>143318.38999999998</v>
      </c>
      <c r="K117" s="30">
        <f t="shared" si="30"/>
        <v>168217.22</v>
      </c>
      <c r="L117" s="31">
        <f t="shared" si="30"/>
        <v>253082.78000000003</v>
      </c>
    </row>
    <row r="118" spans="1:12" ht="16.5" thickBot="1" x14ac:dyDescent="0.3">
      <c r="A118" s="42"/>
      <c r="B118" s="43"/>
      <c r="C118" s="43"/>
      <c r="D118" s="44"/>
      <c r="E118" s="44"/>
      <c r="F118" s="43"/>
      <c r="G118" s="43"/>
      <c r="H118" s="43"/>
      <c r="I118" s="43"/>
      <c r="J118" s="43"/>
      <c r="K118" s="43"/>
      <c r="L118" s="43"/>
    </row>
    <row r="119" spans="1:12" ht="16.5" thickBot="1" x14ac:dyDescent="0.3">
      <c r="A119" s="56"/>
      <c r="B119" s="56" t="s">
        <v>159</v>
      </c>
      <c r="C119" s="57"/>
      <c r="D119" s="58"/>
      <c r="E119" s="58"/>
      <c r="F119" s="57"/>
      <c r="G119" s="57"/>
      <c r="H119" s="57"/>
      <c r="I119" s="57"/>
      <c r="J119" s="57"/>
      <c r="K119" s="57"/>
      <c r="L119" s="59"/>
    </row>
    <row r="120" spans="1:12" ht="15.75" x14ac:dyDescent="0.25">
      <c r="A120" s="147" t="s">
        <v>160</v>
      </c>
      <c r="B120" s="148" t="s">
        <v>161</v>
      </c>
      <c r="C120" s="148" t="s">
        <v>380</v>
      </c>
      <c r="D120" s="149" t="s">
        <v>22</v>
      </c>
      <c r="E120" s="149" t="s">
        <v>30</v>
      </c>
      <c r="F120" s="150">
        <v>32000</v>
      </c>
      <c r="G120" s="97">
        <f>+F120*2.87%</f>
        <v>918.4</v>
      </c>
      <c r="H120" s="97">
        <f>+F120*3.04%</f>
        <v>972.8</v>
      </c>
      <c r="I120" s="97">
        <v>0</v>
      </c>
      <c r="J120" s="97">
        <v>25</v>
      </c>
      <c r="K120" s="97">
        <f>+G120+H120+I120+J120</f>
        <v>1916.1999999999998</v>
      </c>
      <c r="L120" s="98">
        <f>+F120-K120</f>
        <v>30083.8</v>
      </c>
    </row>
    <row r="121" spans="1:12" ht="15.75" x14ac:dyDescent="0.25">
      <c r="A121" s="65" t="s">
        <v>162</v>
      </c>
      <c r="B121" s="66" t="s">
        <v>163</v>
      </c>
      <c r="C121" s="66" t="s">
        <v>164</v>
      </c>
      <c r="D121" s="16" t="s">
        <v>38</v>
      </c>
      <c r="E121" s="67" t="s">
        <v>18</v>
      </c>
      <c r="F121" s="68">
        <v>20000</v>
      </c>
      <c r="G121" s="17">
        <f>+F121*2.87%</f>
        <v>574</v>
      </c>
      <c r="H121" s="17">
        <f>+F121*3.04%</f>
        <v>608</v>
      </c>
      <c r="I121" s="17">
        <v>0</v>
      </c>
      <c r="J121" s="17">
        <v>2431</v>
      </c>
      <c r="K121" s="17">
        <f>+G121+H121+I121+J121</f>
        <v>3613</v>
      </c>
      <c r="L121" s="18">
        <f>+F121-K121</f>
        <v>16387</v>
      </c>
    </row>
    <row r="122" spans="1:12" ht="15.75" x14ac:dyDescent="0.25">
      <c r="A122" s="65" t="s">
        <v>165</v>
      </c>
      <c r="B122" s="66" t="s">
        <v>166</v>
      </c>
      <c r="C122" s="66" t="s">
        <v>164</v>
      </c>
      <c r="D122" s="16" t="s">
        <v>38</v>
      </c>
      <c r="E122" s="67" t="s">
        <v>18</v>
      </c>
      <c r="F122" s="68">
        <v>20000</v>
      </c>
      <c r="G122" s="17">
        <f>+F122*2.87%</f>
        <v>574</v>
      </c>
      <c r="H122" s="17">
        <f>+F122*3.04%</f>
        <v>608</v>
      </c>
      <c r="I122" s="17">
        <v>0</v>
      </c>
      <c r="J122" s="17">
        <v>5662.7</v>
      </c>
      <c r="K122" s="17">
        <f>+G122+H122+I122+J122</f>
        <v>6844.7</v>
      </c>
      <c r="L122" s="18">
        <f>+F122-K122</f>
        <v>13155.3</v>
      </c>
    </row>
    <row r="123" spans="1:12" ht="16.5" thickBot="1" x14ac:dyDescent="0.3">
      <c r="A123" s="99" t="s">
        <v>167</v>
      </c>
      <c r="B123" s="100" t="s">
        <v>168</v>
      </c>
      <c r="C123" s="100" t="s">
        <v>164</v>
      </c>
      <c r="D123" s="111" t="s">
        <v>38</v>
      </c>
      <c r="E123" s="101" t="s">
        <v>18</v>
      </c>
      <c r="F123" s="102">
        <v>22000</v>
      </c>
      <c r="G123" s="102">
        <f>+F123*2.87%</f>
        <v>631.4</v>
      </c>
      <c r="H123" s="102">
        <f>+F123*3.04%</f>
        <v>668.8</v>
      </c>
      <c r="I123" s="102">
        <v>0</v>
      </c>
      <c r="J123" s="102">
        <v>5170.07</v>
      </c>
      <c r="K123" s="102">
        <f>+G123+H123+I123+J123</f>
        <v>6470.2699999999995</v>
      </c>
      <c r="L123" s="103">
        <f>+F123-K123</f>
        <v>15529.73</v>
      </c>
    </row>
    <row r="124" spans="1:12" ht="16.5" thickBot="1" x14ac:dyDescent="0.3">
      <c r="A124" s="40"/>
      <c r="B124" s="29"/>
      <c r="C124" s="27">
        <f>+COUNTA(C120:C123)</f>
        <v>4</v>
      </c>
      <c r="D124" s="41"/>
      <c r="E124" s="41"/>
      <c r="F124" s="30">
        <f>SUM(F120:F123)</f>
        <v>94000</v>
      </c>
      <c r="G124" s="30">
        <f>SUM(G120:G123)</f>
        <v>2697.8</v>
      </c>
      <c r="H124" s="30">
        <f>SUM(H120:H123)</f>
        <v>2857.6000000000004</v>
      </c>
      <c r="I124" s="30">
        <f>SUM(I120:I122)</f>
        <v>0</v>
      </c>
      <c r="J124" s="30">
        <f>SUM(J120:J123)</f>
        <v>13288.77</v>
      </c>
      <c r="K124" s="30">
        <f>SUM(K120:K123)</f>
        <v>18844.169999999998</v>
      </c>
      <c r="L124" s="31">
        <f>SUM(L120:L123)</f>
        <v>75155.83</v>
      </c>
    </row>
    <row r="125" spans="1:12" ht="16.5" thickBot="1" x14ac:dyDescent="0.3">
      <c r="A125" s="32"/>
      <c r="B125" s="33"/>
      <c r="C125" s="48"/>
      <c r="D125" s="49"/>
      <c r="E125" s="49"/>
      <c r="F125" s="35"/>
      <c r="G125" s="35"/>
      <c r="H125" s="35"/>
      <c r="I125" s="35"/>
      <c r="J125" s="35"/>
      <c r="K125" s="35"/>
      <c r="L125" s="35"/>
    </row>
    <row r="126" spans="1:12" ht="16.5" thickBot="1" x14ac:dyDescent="0.3">
      <c r="A126" s="56"/>
      <c r="B126" s="56" t="s">
        <v>364</v>
      </c>
      <c r="C126" s="57"/>
      <c r="D126" s="58"/>
      <c r="E126" s="58"/>
      <c r="F126" s="57"/>
      <c r="G126" s="57"/>
      <c r="H126" s="57"/>
      <c r="I126" s="57"/>
      <c r="J126" s="57"/>
      <c r="K126" s="57"/>
      <c r="L126" s="59"/>
    </row>
    <row r="127" spans="1:12" ht="15.75" x14ac:dyDescent="0.25">
      <c r="A127" s="94" t="s">
        <v>169</v>
      </c>
      <c r="B127" s="95" t="s">
        <v>170</v>
      </c>
      <c r="C127" s="95" t="s">
        <v>58</v>
      </c>
      <c r="D127" s="96" t="s">
        <v>34</v>
      </c>
      <c r="E127" s="96" t="s">
        <v>18</v>
      </c>
      <c r="F127" s="97">
        <v>90000</v>
      </c>
      <c r="G127" s="97">
        <f>+F127*2.87%</f>
        <v>2583</v>
      </c>
      <c r="H127" s="97">
        <f>+F127*3.04%</f>
        <v>2736</v>
      </c>
      <c r="I127" s="97">
        <v>9753.1200000000008</v>
      </c>
      <c r="J127" s="97">
        <v>25</v>
      </c>
      <c r="K127" s="97">
        <f>+G127+H127+I127+J127</f>
        <v>15097.12</v>
      </c>
      <c r="L127" s="98">
        <f>+F127-K127</f>
        <v>74902.880000000005</v>
      </c>
    </row>
    <row r="128" spans="1:12" ht="15.75" x14ac:dyDescent="0.25">
      <c r="A128" s="36" t="s">
        <v>388</v>
      </c>
      <c r="B128" s="15" t="s">
        <v>386</v>
      </c>
      <c r="C128" s="15" t="s">
        <v>387</v>
      </c>
      <c r="D128" s="19" t="s">
        <v>34</v>
      </c>
      <c r="E128" s="19" t="s">
        <v>18</v>
      </c>
      <c r="F128" s="17">
        <v>37000</v>
      </c>
      <c r="G128" s="83">
        <f>+F128*2.87%</f>
        <v>1061.9000000000001</v>
      </c>
      <c r="H128" s="83">
        <f>+F128*3.04%</f>
        <v>1124.8</v>
      </c>
      <c r="I128" s="83">
        <v>19.25</v>
      </c>
      <c r="J128" s="83">
        <v>928.83</v>
      </c>
      <c r="K128" s="83">
        <f>+G128+H128+I128+J128</f>
        <v>3134.7799999999997</v>
      </c>
      <c r="L128" s="151">
        <f>+F128-K128</f>
        <v>33865.22</v>
      </c>
    </row>
    <row r="129" spans="1:12" ht="15.75" x14ac:dyDescent="0.25">
      <c r="A129" s="36" t="s">
        <v>171</v>
      </c>
      <c r="B129" s="15" t="s">
        <v>172</v>
      </c>
      <c r="C129" s="15" t="s">
        <v>173</v>
      </c>
      <c r="D129" s="19" t="s">
        <v>34</v>
      </c>
      <c r="E129" s="19" t="s">
        <v>18</v>
      </c>
      <c r="F129" s="17">
        <v>38500</v>
      </c>
      <c r="G129" s="17">
        <f>+F129*2.87%</f>
        <v>1104.95</v>
      </c>
      <c r="H129" s="17">
        <f>+F129*3.04%</f>
        <v>1170.4000000000001</v>
      </c>
      <c r="I129" s="17">
        <v>230.95</v>
      </c>
      <c r="J129" s="17">
        <v>225</v>
      </c>
      <c r="K129" s="17">
        <f>+G129+H129+J129+I129</f>
        <v>2731.3</v>
      </c>
      <c r="L129" s="18">
        <f>+F129-K129</f>
        <v>35768.699999999997</v>
      </c>
    </row>
    <row r="130" spans="1:12" ht="16.5" thickBot="1" x14ac:dyDescent="0.3">
      <c r="A130" s="152" t="s">
        <v>393</v>
      </c>
      <c r="B130" s="100" t="s">
        <v>392</v>
      </c>
      <c r="C130" s="100" t="s">
        <v>173</v>
      </c>
      <c r="D130" s="101" t="s">
        <v>34</v>
      </c>
      <c r="E130" s="101" t="s">
        <v>18</v>
      </c>
      <c r="F130" s="153">
        <v>39500</v>
      </c>
      <c r="G130" s="102">
        <f>+F130*2.87%</f>
        <v>1133.6500000000001</v>
      </c>
      <c r="H130" s="102">
        <f>+F130*3.04%</f>
        <v>1200.8</v>
      </c>
      <c r="I130" s="102">
        <v>372.08</v>
      </c>
      <c r="J130" s="102">
        <v>28763.39</v>
      </c>
      <c r="K130" s="102">
        <f>+G130+H130+J130+I130</f>
        <v>31469.920000000002</v>
      </c>
      <c r="L130" s="103">
        <f>+F130-K130</f>
        <v>8030.0799999999981</v>
      </c>
    </row>
    <row r="131" spans="1:12" ht="16.5" thickBot="1" x14ac:dyDescent="0.3">
      <c r="A131" s="40"/>
      <c r="B131" s="29"/>
      <c r="C131" s="27">
        <f>+COUNTA(C127:C130)</f>
        <v>4</v>
      </c>
      <c r="D131" s="41"/>
      <c r="E131" s="41"/>
      <c r="F131" s="30">
        <f t="shared" ref="F131:L131" si="31">SUM(F127:F130)</f>
        <v>205000</v>
      </c>
      <c r="G131" s="30">
        <f t="shared" si="31"/>
        <v>5883.5</v>
      </c>
      <c r="H131" s="30">
        <f t="shared" si="31"/>
        <v>6232.0000000000009</v>
      </c>
      <c r="I131" s="30">
        <f t="shared" si="31"/>
        <v>10375.400000000001</v>
      </c>
      <c r="J131" s="30">
        <f t="shared" si="31"/>
        <v>29942.22</v>
      </c>
      <c r="K131" s="30">
        <f t="shared" si="31"/>
        <v>52433.120000000003</v>
      </c>
      <c r="L131" s="31">
        <f t="shared" si="31"/>
        <v>152566.87999999998</v>
      </c>
    </row>
    <row r="132" spans="1:12" ht="16.5" thickBot="1" x14ac:dyDescent="0.3">
      <c r="A132" s="32"/>
      <c r="B132" s="33"/>
      <c r="C132" s="48"/>
      <c r="D132" s="49"/>
      <c r="E132" s="49"/>
      <c r="F132" s="35"/>
      <c r="G132" s="35"/>
      <c r="H132" s="35"/>
      <c r="I132" s="35"/>
      <c r="J132" s="35"/>
      <c r="K132" s="35"/>
      <c r="L132" s="35"/>
    </row>
    <row r="133" spans="1:12" ht="16.5" thickBot="1" x14ac:dyDescent="0.3">
      <c r="A133" s="56"/>
      <c r="B133" s="56" t="s">
        <v>174</v>
      </c>
      <c r="C133" s="57"/>
      <c r="D133" s="58"/>
      <c r="E133" s="58"/>
      <c r="F133" s="57"/>
      <c r="G133" s="57"/>
      <c r="H133" s="57"/>
      <c r="I133" s="57"/>
      <c r="J133" s="57"/>
      <c r="K133" s="57"/>
      <c r="L133" s="59"/>
    </row>
    <row r="134" spans="1:12" ht="15.75" x14ac:dyDescent="0.25">
      <c r="A134" s="94" t="s">
        <v>175</v>
      </c>
      <c r="B134" s="95" t="s">
        <v>176</v>
      </c>
      <c r="C134" s="95" t="s">
        <v>177</v>
      </c>
      <c r="D134" s="104" t="s">
        <v>38</v>
      </c>
      <c r="E134" s="96" t="s">
        <v>18</v>
      </c>
      <c r="F134" s="97">
        <v>13200</v>
      </c>
      <c r="G134" s="97">
        <f t="shared" ref="G134:G139" si="32">+F134*2.87%</f>
        <v>378.84</v>
      </c>
      <c r="H134" s="97">
        <f t="shared" ref="H134:H139" si="33">+F134*3.04%</f>
        <v>401.28</v>
      </c>
      <c r="I134" s="97">
        <v>0</v>
      </c>
      <c r="J134" s="97">
        <v>25</v>
      </c>
      <c r="K134" s="97">
        <f t="shared" ref="K134:K139" si="34">+G134+H134+I134+J134</f>
        <v>805.11999999999989</v>
      </c>
      <c r="L134" s="98">
        <f t="shared" ref="L134:L139" si="35">+F134-K134</f>
        <v>12394.880000000001</v>
      </c>
    </row>
    <row r="135" spans="1:12" ht="15.75" x14ac:dyDescent="0.25">
      <c r="A135" s="36" t="s">
        <v>178</v>
      </c>
      <c r="B135" s="15" t="s">
        <v>179</v>
      </c>
      <c r="C135" s="15" t="s">
        <v>177</v>
      </c>
      <c r="D135" s="16" t="s">
        <v>38</v>
      </c>
      <c r="E135" s="19" t="s">
        <v>30</v>
      </c>
      <c r="F135" s="17">
        <v>18700</v>
      </c>
      <c r="G135" s="17">
        <f t="shared" si="32"/>
        <v>536.68999999999994</v>
      </c>
      <c r="H135" s="17">
        <f t="shared" si="33"/>
        <v>568.48</v>
      </c>
      <c r="I135" s="17">
        <v>0</v>
      </c>
      <c r="J135" s="17">
        <v>4391</v>
      </c>
      <c r="K135" s="17">
        <f t="shared" si="34"/>
        <v>5496.17</v>
      </c>
      <c r="L135" s="18">
        <f t="shared" si="35"/>
        <v>13203.83</v>
      </c>
    </row>
    <row r="136" spans="1:12" ht="15.75" x14ac:dyDescent="0.25">
      <c r="A136" s="36" t="s">
        <v>180</v>
      </c>
      <c r="B136" s="15" t="s">
        <v>181</v>
      </c>
      <c r="C136" s="15" t="s">
        <v>177</v>
      </c>
      <c r="D136" s="16" t="s">
        <v>38</v>
      </c>
      <c r="E136" s="19" t="s">
        <v>18</v>
      </c>
      <c r="F136" s="17">
        <v>13200</v>
      </c>
      <c r="G136" s="17">
        <f t="shared" si="32"/>
        <v>378.84</v>
      </c>
      <c r="H136" s="17">
        <f t="shared" si="33"/>
        <v>401.28</v>
      </c>
      <c r="I136" s="17">
        <v>0</v>
      </c>
      <c r="J136" s="17">
        <v>9753.52</v>
      </c>
      <c r="K136" s="17">
        <f t="shared" si="34"/>
        <v>10533.64</v>
      </c>
      <c r="L136" s="18">
        <f t="shared" si="35"/>
        <v>2666.3600000000006</v>
      </c>
    </row>
    <row r="137" spans="1:12" ht="15.75" x14ac:dyDescent="0.25">
      <c r="A137" s="36" t="s">
        <v>182</v>
      </c>
      <c r="B137" s="15" t="s">
        <v>183</v>
      </c>
      <c r="C137" s="15" t="s">
        <v>177</v>
      </c>
      <c r="D137" s="16" t="s">
        <v>38</v>
      </c>
      <c r="E137" s="19" t="s">
        <v>18</v>
      </c>
      <c r="F137" s="17">
        <v>13200</v>
      </c>
      <c r="G137" s="17">
        <f t="shared" si="32"/>
        <v>378.84</v>
      </c>
      <c r="H137" s="17">
        <f t="shared" si="33"/>
        <v>401.28</v>
      </c>
      <c r="I137" s="17">
        <v>0</v>
      </c>
      <c r="J137" s="17">
        <v>25</v>
      </c>
      <c r="K137" s="17">
        <f t="shared" si="34"/>
        <v>805.11999999999989</v>
      </c>
      <c r="L137" s="18">
        <f t="shared" si="35"/>
        <v>12394.880000000001</v>
      </c>
    </row>
    <row r="138" spans="1:12" ht="15.75" x14ac:dyDescent="0.25">
      <c r="A138" s="36" t="s">
        <v>184</v>
      </c>
      <c r="B138" s="15" t="s">
        <v>185</v>
      </c>
      <c r="C138" s="15" t="s">
        <v>177</v>
      </c>
      <c r="D138" s="16" t="s">
        <v>38</v>
      </c>
      <c r="E138" s="19" t="s">
        <v>18</v>
      </c>
      <c r="F138" s="17">
        <v>15300</v>
      </c>
      <c r="G138" s="17">
        <f t="shared" si="32"/>
        <v>439.11</v>
      </c>
      <c r="H138" s="17">
        <f t="shared" si="33"/>
        <v>465.12</v>
      </c>
      <c r="I138" s="17">
        <v>0</v>
      </c>
      <c r="J138" s="17">
        <v>791</v>
      </c>
      <c r="K138" s="17">
        <f t="shared" si="34"/>
        <v>1695.23</v>
      </c>
      <c r="L138" s="18">
        <f t="shared" si="35"/>
        <v>13604.77</v>
      </c>
    </row>
    <row r="139" spans="1:12" ht="15.75" x14ac:dyDescent="0.25">
      <c r="A139" s="36" t="s">
        <v>186</v>
      </c>
      <c r="B139" s="15" t="s">
        <v>187</v>
      </c>
      <c r="C139" s="15" t="s">
        <v>177</v>
      </c>
      <c r="D139" s="16" t="s">
        <v>38</v>
      </c>
      <c r="E139" s="19" t="s">
        <v>18</v>
      </c>
      <c r="F139" s="17">
        <v>15300</v>
      </c>
      <c r="G139" s="17">
        <f t="shared" si="32"/>
        <v>439.11</v>
      </c>
      <c r="H139" s="17">
        <f t="shared" si="33"/>
        <v>465.12</v>
      </c>
      <c r="I139" s="17">
        <v>0</v>
      </c>
      <c r="J139" s="17">
        <v>5383.66</v>
      </c>
      <c r="K139" s="17">
        <f t="shared" si="34"/>
        <v>6287.8899999999994</v>
      </c>
      <c r="L139" s="18">
        <f t="shared" si="35"/>
        <v>9012.11</v>
      </c>
    </row>
    <row r="140" spans="1:12" ht="16.5" thickBot="1" x14ac:dyDescent="0.3">
      <c r="A140" s="166" t="s">
        <v>403</v>
      </c>
      <c r="B140" s="167" t="s">
        <v>405</v>
      </c>
      <c r="C140" s="167" t="s">
        <v>177</v>
      </c>
      <c r="D140" s="168" t="s">
        <v>38</v>
      </c>
      <c r="E140" s="169" t="s">
        <v>18</v>
      </c>
      <c r="F140" s="170">
        <v>15400</v>
      </c>
      <c r="G140" s="170">
        <f>+F140*2.87%</f>
        <v>441.98</v>
      </c>
      <c r="H140" s="170">
        <f>+F140*3.04%</f>
        <v>468.16</v>
      </c>
      <c r="I140" s="170">
        <v>0</v>
      </c>
      <c r="J140" s="170">
        <v>591</v>
      </c>
      <c r="K140" s="170">
        <f>+G140+H140+J140</f>
        <v>1501.14</v>
      </c>
      <c r="L140" s="171">
        <f>+F140-K140</f>
        <v>13898.86</v>
      </c>
    </row>
    <row r="141" spans="1:12" ht="16.5" thickBot="1" x14ac:dyDescent="0.3">
      <c r="A141" s="40"/>
      <c r="B141" s="29"/>
      <c r="C141" s="27">
        <f>+COUNTA(C134:C140)</f>
        <v>7</v>
      </c>
      <c r="D141" s="41"/>
      <c r="E141" s="41"/>
      <c r="F141" s="30">
        <f>SUM(F134:F140)</f>
        <v>104300</v>
      </c>
      <c r="G141" s="30">
        <f t="shared" ref="G141:K141" si="36">SUM(G134:G140)</f>
        <v>2993.41</v>
      </c>
      <c r="H141" s="30">
        <f t="shared" si="36"/>
        <v>3170.72</v>
      </c>
      <c r="I141" s="30">
        <f t="shared" si="36"/>
        <v>0</v>
      </c>
      <c r="J141" s="30">
        <f t="shared" si="36"/>
        <v>20960.18</v>
      </c>
      <c r="K141" s="30">
        <f t="shared" si="36"/>
        <v>27124.309999999998</v>
      </c>
      <c r="L141" s="30">
        <f>SUM(L134:L140)</f>
        <v>77175.69</v>
      </c>
    </row>
    <row r="142" spans="1:12" ht="16.5" thickBot="1" x14ac:dyDescent="0.3">
      <c r="A142" s="42"/>
      <c r="B142" s="43"/>
      <c r="C142" s="43"/>
      <c r="D142" s="44"/>
      <c r="E142" s="44"/>
      <c r="F142" s="43"/>
      <c r="G142" s="43"/>
      <c r="H142" s="43"/>
      <c r="I142" s="43"/>
      <c r="J142" s="43"/>
      <c r="K142" s="43"/>
      <c r="L142" s="43"/>
    </row>
    <row r="143" spans="1:12" ht="16.5" thickBot="1" x14ac:dyDescent="0.3">
      <c r="A143" s="56"/>
      <c r="B143" s="56" t="s">
        <v>188</v>
      </c>
      <c r="C143" s="57"/>
      <c r="D143" s="58"/>
      <c r="E143" s="58"/>
      <c r="F143" s="57"/>
      <c r="G143" s="57"/>
      <c r="H143" s="57"/>
      <c r="I143" s="57"/>
      <c r="J143" s="57"/>
      <c r="K143" s="57"/>
      <c r="L143" s="59"/>
    </row>
    <row r="144" spans="1:12" ht="15.75" x14ac:dyDescent="0.25">
      <c r="A144" s="94" t="s">
        <v>189</v>
      </c>
      <c r="B144" s="95" t="s">
        <v>190</v>
      </c>
      <c r="C144" s="95" t="s">
        <v>383</v>
      </c>
      <c r="D144" s="96" t="s">
        <v>50</v>
      </c>
      <c r="E144" s="96" t="s">
        <v>30</v>
      </c>
      <c r="F144" s="97">
        <v>130000</v>
      </c>
      <c r="G144" s="97">
        <f>+F144*2.87%</f>
        <v>3731</v>
      </c>
      <c r="H144" s="97">
        <f>+F144*3.04%</f>
        <v>3952</v>
      </c>
      <c r="I144" s="97">
        <v>19162.12</v>
      </c>
      <c r="J144" s="97">
        <v>17679.28</v>
      </c>
      <c r="K144" s="97">
        <f>+G144+H144+I144+J144</f>
        <v>44524.399999999994</v>
      </c>
      <c r="L144" s="98">
        <f>+F144-K144</f>
        <v>85475.6</v>
      </c>
    </row>
    <row r="145" spans="1:12" ht="16.5" thickBot="1" x14ac:dyDescent="0.3">
      <c r="A145" s="99" t="s">
        <v>191</v>
      </c>
      <c r="B145" s="100" t="s">
        <v>192</v>
      </c>
      <c r="C145" s="100" t="s">
        <v>60</v>
      </c>
      <c r="D145" s="111" t="s">
        <v>38</v>
      </c>
      <c r="E145" s="101" t="s">
        <v>30</v>
      </c>
      <c r="F145" s="102">
        <v>31500</v>
      </c>
      <c r="G145" s="102">
        <f>+F145*2.87%</f>
        <v>904.05</v>
      </c>
      <c r="H145" s="102">
        <f>+F145*3.04%</f>
        <v>957.6</v>
      </c>
      <c r="I145" s="102">
        <v>0</v>
      </c>
      <c r="J145" s="102">
        <v>5108.25</v>
      </c>
      <c r="K145" s="102">
        <f>+G145+H145+I145+J145</f>
        <v>6969.9</v>
      </c>
      <c r="L145" s="103">
        <f>+F145-K145</f>
        <v>24530.1</v>
      </c>
    </row>
    <row r="146" spans="1:12" ht="16.5" thickBot="1" x14ac:dyDescent="0.3">
      <c r="A146" s="40"/>
      <c r="B146" s="29"/>
      <c r="C146" s="27">
        <f>+COUNTA(C144:C145)</f>
        <v>2</v>
      </c>
      <c r="D146" s="41"/>
      <c r="E146" s="41"/>
      <c r="F146" s="30">
        <f t="shared" ref="F146:L146" si="37">SUM(F144:F145)</f>
        <v>161500</v>
      </c>
      <c r="G146" s="30">
        <f t="shared" si="37"/>
        <v>4635.05</v>
      </c>
      <c r="H146" s="30">
        <f t="shared" si="37"/>
        <v>4909.6000000000004</v>
      </c>
      <c r="I146" s="30">
        <f t="shared" si="37"/>
        <v>19162.12</v>
      </c>
      <c r="J146" s="30">
        <f t="shared" si="37"/>
        <v>22787.53</v>
      </c>
      <c r="K146" s="30">
        <f t="shared" si="37"/>
        <v>51494.299999999996</v>
      </c>
      <c r="L146" s="31">
        <f t="shared" si="37"/>
        <v>110005.70000000001</v>
      </c>
    </row>
    <row r="147" spans="1:12" ht="16.5" thickBot="1" x14ac:dyDescent="0.3">
      <c r="A147" s="42"/>
      <c r="B147" s="43"/>
      <c r="C147" s="43"/>
      <c r="D147" s="44"/>
      <c r="E147" s="44"/>
      <c r="F147" s="43"/>
      <c r="G147" s="43"/>
      <c r="H147" s="43"/>
      <c r="I147" s="43"/>
      <c r="J147" s="43"/>
      <c r="K147" s="43"/>
      <c r="L147" s="43"/>
    </row>
    <row r="148" spans="1:12" ht="16.5" thickBot="1" x14ac:dyDescent="0.3">
      <c r="A148" s="56"/>
      <c r="B148" s="56" t="s">
        <v>193</v>
      </c>
      <c r="C148" s="57"/>
      <c r="D148" s="58"/>
      <c r="E148" s="58"/>
      <c r="F148" s="57"/>
      <c r="G148" s="57"/>
      <c r="H148" s="57"/>
      <c r="I148" s="57"/>
      <c r="J148" s="57"/>
      <c r="K148" s="57"/>
      <c r="L148" s="59"/>
    </row>
    <row r="149" spans="1:12" ht="16.5" thickBot="1" x14ac:dyDescent="0.3">
      <c r="A149" s="126" t="s">
        <v>194</v>
      </c>
      <c r="B149" s="127" t="s">
        <v>195</v>
      </c>
      <c r="C149" s="127" t="s">
        <v>58</v>
      </c>
      <c r="D149" s="129" t="s">
        <v>34</v>
      </c>
      <c r="E149" s="129" t="s">
        <v>18</v>
      </c>
      <c r="F149" s="130">
        <v>75000</v>
      </c>
      <c r="G149" s="130">
        <f>+F149*2.87%</f>
        <v>2152.5</v>
      </c>
      <c r="H149" s="130">
        <f>+F149*3.04%</f>
        <v>2280</v>
      </c>
      <c r="I149" s="130">
        <v>6309.38</v>
      </c>
      <c r="J149" s="130">
        <v>30233.52</v>
      </c>
      <c r="K149" s="130">
        <f>+G149+H149+I149+J149</f>
        <v>40975.4</v>
      </c>
      <c r="L149" s="131">
        <f>+F149-K149</f>
        <v>34024.6</v>
      </c>
    </row>
    <row r="150" spans="1:12" ht="16.5" thickBot="1" x14ac:dyDescent="0.3">
      <c r="A150" s="40"/>
      <c r="B150" s="29"/>
      <c r="C150" s="27">
        <f>+COUNTA(C148:C149)</f>
        <v>1</v>
      </c>
      <c r="D150" s="41"/>
      <c r="E150" s="41"/>
      <c r="F150" s="30">
        <f t="shared" ref="F150:L150" si="38">SUM(F149)</f>
        <v>75000</v>
      </c>
      <c r="G150" s="30">
        <f t="shared" si="38"/>
        <v>2152.5</v>
      </c>
      <c r="H150" s="30">
        <f t="shared" si="38"/>
        <v>2280</v>
      </c>
      <c r="I150" s="30">
        <f t="shared" si="38"/>
        <v>6309.38</v>
      </c>
      <c r="J150" s="30">
        <f t="shared" si="38"/>
        <v>30233.52</v>
      </c>
      <c r="K150" s="30">
        <f t="shared" si="38"/>
        <v>40975.4</v>
      </c>
      <c r="L150" s="31">
        <f t="shared" si="38"/>
        <v>34024.6</v>
      </c>
    </row>
    <row r="151" spans="1:12" ht="16.5" thickBot="1" x14ac:dyDescent="0.3">
      <c r="A151" s="42"/>
      <c r="B151" s="43"/>
      <c r="C151" s="43"/>
      <c r="D151" s="44"/>
      <c r="E151" s="44"/>
      <c r="F151" s="43"/>
      <c r="G151" s="43"/>
      <c r="H151" s="43"/>
      <c r="I151" s="43"/>
      <c r="J151" s="43"/>
      <c r="K151" s="43"/>
      <c r="L151" s="43"/>
    </row>
    <row r="152" spans="1:12" ht="16.5" thickBot="1" x14ac:dyDescent="0.3">
      <c r="A152" s="56"/>
      <c r="B152" s="56" t="s">
        <v>196</v>
      </c>
      <c r="C152" s="57"/>
      <c r="D152" s="58"/>
      <c r="E152" s="58"/>
      <c r="F152" s="57"/>
      <c r="G152" s="57"/>
      <c r="H152" s="57"/>
      <c r="I152" s="57"/>
      <c r="J152" s="57"/>
      <c r="K152" s="57"/>
      <c r="L152" s="59"/>
    </row>
    <row r="153" spans="1:12" ht="15.75" x14ac:dyDescent="0.25">
      <c r="A153" s="94" t="s">
        <v>197</v>
      </c>
      <c r="B153" s="95" t="s">
        <v>198</v>
      </c>
      <c r="C153" s="95" t="s">
        <v>58</v>
      </c>
      <c r="D153" s="96" t="s">
        <v>34</v>
      </c>
      <c r="E153" s="96" t="s">
        <v>30</v>
      </c>
      <c r="F153" s="97">
        <v>50000</v>
      </c>
      <c r="G153" s="97">
        <f>+F153*2.87%</f>
        <v>1435</v>
      </c>
      <c r="H153" s="97">
        <f>+F153*3.04%</f>
        <v>1520</v>
      </c>
      <c r="I153" s="97">
        <v>1854</v>
      </c>
      <c r="J153" s="97">
        <v>36390.080000000002</v>
      </c>
      <c r="K153" s="97">
        <f>+G153+H153+I153+J153</f>
        <v>41199.08</v>
      </c>
      <c r="L153" s="98">
        <f>+F153-K153</f>
        <v>8800.9199999999983</v>
      </c>
    </row>
    <row r="154" spans="1:12" ht="15.75" x14ac:dyDescent="0.25">
      <c r="A154" s="36" t="s">
        <v>199</v>
      </c>
      <c r="B154" s="15" t="s">
        <v>200</v>
      </c>
      <c r="C154" s="15" t="s">
        <v>369</v>
      </c>
      <c r="D154" s="19" t="s">
        <v>22</v>
      </c>
      <c r="E154" s="19" t="s">
        <v>18</v>
      </c>
      <c r="F154" s="17">
        <v>26250</v>
      </c>
      <c r="G154" s="17">
        <f>+F154*2.87%</f>
        <v>753.375</v>
      </c>
      <c r="H154" s="17">
        <f>+F154*3.04%</f>
        <v>798</v>
      </c>
      <c r="I154" s="17">
        <v>0</v>
      </c>
      <c r="J154" s="17">
        <v>8753.5300000000007</v>
      </c>
      <c r="K154" s="17">
        <f>+G154+H154+I154+J154</f>
        <v>10304.905000000001</v>
      </c>
      <c r="L154" s="18">
        <v>15945.09</v>
      </c>
    </row>
    <row r="155" spans="1:12" ht="15.75" x14ac:dyDescent="0.25">
      <c r="A155" s="38" t="s">
        <v>201</v>
      </c>
      <c r="B155" s="21" t="s">
        <v>202</v>
      </c>
      <c r="C155" s="15" t="s">
        <v>369</v>
      </c>
      <c r="D155" s="22" t="s">
        <v>22</v>
      </c>
      <c r="E155" s="22" t="s">
        <v>18</v>
      </c>
      <c r="F155" s="23">
        <v>26250</v>
      </c>
      <c r="G155" s="23">
        <f>+F155*2.87%</f>
        <v>753.375</v>
      </c>
      <c r="H155" s="23">
        <f>+F155*3.04%</f>
        <v>798</v>
      </c>
      <c r="I155" s="23">
        <v>0</v>
      </c>
      <c r="J155" s="23">
        <v>17021.72</v>
      </c>
      <c r="K155" s="23">
        <f>+G155+H155+I155+J155</f>
        <v>18573.095000000001</v>
      </c>
      <c r="L155" s="18">
        <v>7676.9</v>
      </c>
    </row>
    <row r="156" spans="1:12" ht="16.5" thickBot="1" x14ac:dyDescent="0.3">
      <c r="A156" s="99" t="s">
        <v>290</v>
      </c>
      <c r="B156" s="100" t="s">
        <v>291</v>
      </c>
      <c r="C156" s="100" t="s">
        <v>369</v>
      </c>
      <c r="D156" s="101" t="s">
        <v>34</v>
      </c>
      <c r="E156" s="154" t="s">
        <v>30</v>
      </c>
      <c r="F156" s="101">
        <v>31500</v>
      </c>
      <c r="G156" s="102">
        <f>+F156*2.87%</f>
        <v>904.05</v>
      </c>
      <c r="H156" s="102">
        <f t="shared" ref="H156" si="39">+F156*3.04%</f>
        <v>957.6</v>
      </c>
      <c r="I156" s="102">
        <v>0</v>
      </c>
      <c r="J156" s="102">
        <v>3431</v>
      </c>
      <c r="K156" s="102">
        <f t="shared" ref="K156" si="40">+G156+H156+I156+J156</f>
        <v>5292.65</v>
      </c>
      <c r="L156" s="13">
        <f t="shared" ref="L156" si="41">+F156-K156</f>
        <v>26207.35</v>
      </c>
    </row>
    <row r="157" spans="1:12" ht="16.5" thickBot="1" x14ac:dyDescent="0.3">
      <c r="A157" s="40"/>
      <c r="B157" s="29"/>
      <c r="C157" s="27">
        <f>+COUNTA(C153:C156)</f>
        <v>4</v>
      </c>
      <c r="D157" s="41"/>
      <c r="E157" s="41"/>
      <c r="F157" s="30">
        <f t="shared" ref="F157:K157" si="42">SUM(F153:F156)</f>
        <v>134000</v>
      </c>
      <c r="G157" s="30">
        <v>3845.81</v>
      </c>
      <c r="H157" s="30">
        <f t="shared" si="42"/>
        <v>4073.6</v>
      </c>
      <c r="I157" s="30">
        <f t="shared" si="42"/>
        <v>1854</v>
      </c>
      <c r="J157" s="30">
        <f t="shared" si="42"/>
        <v>65596.33</v>
      </c>
      <c r="K157" s="30">
        <f t="shared" si="42"/>
        <v>75369.73</v>
      </c>
      <c r="L157" s="31">
        <f>SUM(L153:L156)</f>
        <v>58630.259999999995</v>
      </c>
    </row>
    <row r="158" spans="1:12" ht="16.5" thickBot="1" x14ac:dyDescent="0.3">
      <c r="A158" s="42"/>
      <c r="B158" s="43"/>
      <c r="C158" s="43"/>
      <c r="D158" s="44"/>
      <c r="E158" s="44"/>
      <c r="F158" s="43"/>
      <c r="G158" s="43"/>
      <c r="H158" s="43"/>
      <c r="I158" s="43"/>
      <c r="J158" s="43"/>
      <c r="K158" s="43"/>
      <c r="L158" s="43"/>
    </row>
    <row r="159" spans="1:12" ht="16.5" thickBot="1" x14ac:dyDescent="0.3">
      <c r="A159" s="56"/>
      <c r="B159" s="56" t="s">
        <v>203</v>
      </c>
      <c r="C159" s="57"/>
      <c r="D159" s="58"/>
      <c r="E159" s="58"/>
      <c r="F159" s="57"/>
      <c r="G159" s="57"/>
      <c r="H159" s="57"/>
      <c r="I159" s="57"/>
      <c r="J159" s="57"/>
      <c r="K159" s="57"/>
      <c r="L159" s="59"/>
    </row>
    <row r="160" spans="1:12" ht="16.5" thickBot="1" x14ac:dyDescent="0.3">
      <c r="A160" s="126" t="s">
        <v>204</v>
      </c>
      <c r="B160" s="127" t="s">
        <v>205</v>
      </c>
      <c r="C160" s="127" t="s">
        <v>58</v>
      </c>
      <c r="D160" s="129" t="s">
        <v>34</v>
      </c>
      <c r="E160" s="129" t="s">
        <v>30</v>
      </c>
      <c r="F160" s="130">
        <v>75000</v>
      </c>
      <c r="G160" s="130">
        <f>+F160*2.87%</f>
        <v>2152.5</v>
      </c>
      <c r="H160" s="130">
        <f>+F160*3.04%</f>
        <v>2280</v>
      </c>
      <c r="I160" s="130">
        <v>6309.38</v>
      </c>
      <c r="J160" s="130">
        <v>43074.11</v>
      </c>
      <c r="K160" s="130">
        <f>+G160+H160+I160+J160</f>
        <v>53815.990000000005</v>
      </c>
      <c r="L160" s="131">
        <f>+F160-K160</f>
        <v>21184.009999999995</v>
      </c>
    </row>
    <row r="161" spans="1:12" ht="16.5" thickBot="1" x14ac:dyDescent="0.3">
      <c r="A161" s="40"/>
      <c r="B161" s="29"/>
      <c r="C161" s="27">
        <f>+COUNTA(C159:C160)</f>
        <v>1</v>
      </c>
      <c r="D161" s="28"/>
      <c r="E161" s="28"/>
      <c r="F161" s="30">
        <f t="shared" ref="F161:L161" si="43">SUM(F160)</f>
        <v>75000</v>
      </c>
      <c r="G161" s="30">
        <f t="shared" si="43"/>
        <v>2152.5</v>
      </c>
      <c r="H161" s="30">
        <f t="shared" si="43"/>
        <v>2280</v>
      </c>
      <c r="I161" s="30">
        <f t="shared" si="43"/>
        <v>6309.38</v>
      </c>
      <c r="J161" s="30">
        <f t="shared" si="43"/>
        <v>43074.11</v>
      </c>
      <c r="K161" s="30">
        <f t="shared" si="43"/>
        <v>53815.990000000005</v>
      </c>
      <c r="L161" s="31">
        <f t="shared" si="43"/>
        <v>21184.009999999995</v>
      </c>
    </row>
    <row r="162" spans="1:12" ht="15.75" x14ac:dyDescent="0.25">
      <c r="A162" s="42"/>
      <c r="B162" s="43"/>
      <c r="C162" s="43"/>
      <c r="D162" s="44"/>
      <c r="E162" s="44"/>
      <c r="F162" s="43"/>
      <c r="G162" s="43"/>
      <c r="H162" s="43"/>
      <c r="I162" s="43"/>
      <c r="J162" s="43"/>
      <c r="K162" s="43"/>
      <c r="L162" s="43"/>
    </row>
    <row r="163" spans="1:12" ht="15.75" x14ac:dyDescent="0.25">
      <c r="A163" s="42"/>
      <c r="B163" s="43"/>
      <c r="C163" s="43"/>
      <c r="D163" s="44"/>
      <c r="E163" s="44"/>
      <c r="F163" s="43"/>
      <c r="G163" s="43"/>
      <c r="H163" s="43"/>
      <c r="I163" s="43"/>
      <c r="J163" s="43"/>
      <c r="K163" s="43"/>
      <c r="L163" s="43"/>
    </row>
    <row r="164" spans="1:12" ht="15.75" x14ac:dyDescent="0.25">
      <c r="A164" s="42"/>
      <c r="B164" s="43"/>
      <c r="C164" s="43"/>
      <c r="D164" s="44"/>
      <c r="E164" s="44"/>
      <c r="F164" s="43"/>
      <c r="G164" s="43"/>
      <c r="H164" s="43"/>
      <c r="I164" s="43"/>
      <c r="J164" s="43"/>
      <c r="K164" s="43"/>
      <c r="L164" s="43"/>
    </row>
    <row r="165" spans="1:12" ht="15.75" x14ac:dyDescent="0.25">
      <c r="A165" s="42"/>
      <c r="B165" s="43"/>
      <c r="C165" s="43"/>
      <c r="D165" s="44"/>
      <c r="E165" s="44"/>
      <c r="F165" s="43"/>
      <c r="G165" s="43"/>
      <c r="H165" s="43"/>
      <c r="I165" s="43"/>
      <c r="J165" s="43"/>
      <c r="K165" s="43"/>
      <c r="L165" s="43"/>
    </row>
    <row r="166" spans="1:12" ht="16.5" thickBot="1" x14ac:dyDescent="0.3">
      <c r="A166" s="42"/>
      <c r="B166" s="43"/>
      <c r="C166" s="43"/>
      <c r="D166" s="44"/>
      <c r="E166" s="44"/>
      <c r="F166" s="43"/>
      <c r="G166" s="43"/>
      <c r="H166" s="43"/>
      <c r="I166" s="43"/>
      <c r="J166" s="43"/>
      <c r="K166" s="43"/>
      <c r="L166" s="43"/>
    </row>
    <row r="167" spans="1:12" ht="16.5" thickBot="1" x14ac:dyDescent="0.3">
      <c r="A167" s="56"/>
      <c r="B167" s="56" t="s">
        <v>206</v>
      </c>
      <c r="C167" s="57"/>
      <c r="D167" s="58"/>
      <c r="E167" s="58"/>
      <c r="F167" s="57"/>
      <c r="G167" s="57"/>
      <c r="H167" s="57"/>
      <c r="I167" s="57"/>
      <c r="J167" s="57"/>
      <c r="K167" s="57"/>
      <c r="L167" s="59"/>
    </row>
    <row r="168" spans="1:12" ht="15.75" x14ac:dyDescent="0.25">
      <c r="A168" s="147" t="s">
        <v>207</v>
      </c>
      <c r="B168" s="148" t="s">
        <v>208</v>
      </c>
      <c r="C168" s="148" t="s">
        <v>58</v>
      </c>
      <c r="D168" s="149" t="s">
        <v>22</v>
      </c>
      <c r="E168" s="149" t="s">
        <v>30</v>
      </c>
      <c r="F168" s="150">
        <v>54000</v>
      </c>
      <c r="G168" s="97">
        <f t="shared" ref="G168:G173" si="44">+F168*2.87%</f>
        <v>1549.8</v>
      </c>
      <c r="H168" s="97">
        <f t="shared" ref="H168:H173" si="45">+F168*3.04%</f>
        <v>1641.6</v>
      </c>
      <c r="I168" s="97">
        <v>2418.54</v>
      </c>
      <c r="J168" s="97">
        <v>11820.87</v>
      </c>
      <c r="K168" s="97">
        <f>+G168+H168+I168+J168</f>
        <v>17430.810000000001</v>
      </c>
      <c r="L168" s="98">
        <f t="shared" ref="L168:L173" si="46">+F168-K168</f>
        <v>36569.19</v>
      </c>
    </row>
    <row r="169" spans="1:12" ht="15.75" x14ac:dyDescent="0.25">
      <c r="A169" s="65" t="s">
        <v>209</v>
      </c>
      <c r="B169" s="66" t="s">
        <v>210</v>
      </c>
      <c r="C169" s="66" t="s">
        <v>365</v>
      </c>
      <c r="D169" s="16" t="s">
        <v>38</v>
      </c>
      <c r="E169" s="67" t="s">
        <v>18</v>
      </c>
      <c r="F169" s="68">
        <v>19800</v>
      </c>
      <c r="G169" s="17">
        <f t="shared" si="44"/>
        <v>568.26</v>
      </c>
      <c r="H169" s="17">
        <f t="shared" si="45"/>
        <v>601.91999999999996</v>
      </c>
      <c r="I169" s="17">
        <v>0</v>
      </c>
      <c r="J169" s="17">
        <v>225</v>
      </c>
      <c r="K169" s="17">
        <f>+G169+H169+I169+J169</f>
        <v>1395.1799999999998</v>
      </c>
      <c r="L169" s="18">
        <f t="shared" si="46"/>
        <v>18404.82</v>
      </c>
    </row>
    <row r="170" spans="1:12" ht="15.75" x14ac:dyDescent="0.25">
      <c r="A170" s="65" t="s">
        <v>211</v>
      </c>
      <c r="B170" s="66" t="s">
        <v>212</v>
      </c>
      <c r="C170" s="66" t="s">
        <v>365</v>
      </c>
      <c r="D170" s="16" t="s">
        <v>38</v>
      </c>
      <c r="E170" s="67" t="s">
        <v>18</v>
      </c>
      <c r="F170" s="68">
        <v>19800</v>
      </c>
      <c r="G170" s="17">
        <f t="shared" si="44"/>
        <v>568.26</v>
      </c>
      <c r="H170" s="17">
        <f t="shared" si="45"/>
        <v>601.91999999999996</v>
      </c>
      <c r="I170" s="17">
        <v>0</v>
      </c>
      <c r="J170" s="17">
        <v>11522.61</v>
      </c>
      <c r="K170" s="17">
        <f>+G170+H170+I170+J170</f>
        <v>12692.79</v>
      </c>
      <c r="L170" s="18">
        <f t="shared" si="46"/>
        <v>7107.2099999999991</v>
      </c>
    </row>
    <row r="171" spans="1:12" ht="15.75" x14ac:dyDescent="0.25">
      <c r="A171" s="36" t="s">
        <v>213</v>
      </c>
      <c r="B171" s="15" t="s">
        <v>214</v>
      </c>
      <c r="C171" s="66" t="s">
        <v>365</v>
      </c>
      <c r="D171" s="16" t="s">
        <v>38</v>
      </c>
      <c r="E171" s="19" t="s">
        <v>18</v>
      </c>
      <c r="F171" s="17">
        <v>19800</v>
      </c>
      <c r="G171" s="17">
        <f t="shared" si="44"/>
        <v>568.26</v>
      </c>
      <c r="H171" s="17">
        <f t="shared" si="45"/>
        <v>601.91999999999996</v>
      </c>
      <c r="I171" s="17">
        <v>0</v>
      </c>
      <c r="J171" s="17">
        <v>11212.16</v>
      </c>
      <c r="K171" s="17">
        <f>+G171+H171+J171</f>
        <v>12382.34</v>
      </c>
      <c r="L171" s="18">
        <f t="shared" si="46"/>
        <v>7417.66</v>
      </c>
    </row>
    <row r="172" spans="1:12" ht="15.75" x14ac:dyDescent="0.25">
      <c r="A172" s="38" t="s">
        <v>215</v>
      </c>
      <c r="B172" s="21" t="s">
        <v>216</v>
      </c>
      <c r="C172" s="66" t="s">
        <v>365</v>
      </c>
      <c r="D172" s="39" t="s">
        <v>38</v>
      </c>
      <c r="E172" s="22" t="s">
        <v>18</v>
      </c>
      <c r="F172" s="23">
        <v>19800</v>
      </c>
      <c r="G172" s="23">
        <f t="shared" si="44"/>
        <v>568.26</v>
      </c>
      <c r="H172" s="23">
        <f t="shared" si="45"/>
        <v>601.91999999999996</v>
      </c>
      <c r="I172" s="23">
        <v>0</v>
      </c>
      <c r="J172" s="23">
        <v>25</v>
      </c>
      <c r="K172" s="23">
        <f>+G172+H172+I172+J172</f>
        <v>1195.1799999999998</v>
      </c>
      <c r="L172" s="18">
        <f t="shared" si="46"/>
        <v>18604.82</v>
      </c>
    </row>
    <row r="173" spans="1:12" ht="16.5" thickBot="1" x14ac:dyDescent="0.3">
      <c r="A173" s="99" t="s">
        <v>145</v>
      </c>
      <c r="B173" s="100" t="s">
        <v>146</v>
      </c>
      <c r="C173" s="144" t="s">
        <v>365</v>
      </c>
      <c r="D173" s="101" t="s">
        <v>38</v>
      </c>
      <c r="E173" s="101" t="s">
        <v>30</v>
      </c>
      <c r="F173" s="102">
        <v>19800</v>
      </c>
      <c r="G173" s="102">
        <f t="shared" si="44"/>
        <v>568.26</v>
      </c>
      <c r="H173" s="102">
        <f t="shared" si="45"/>
        <v>601.91999999999996</v>
      </c>
      <c r="I173" s="102">
        <v>0</v>
      </c>
      <c r="J173" s="102">
        <v>12707.67</v>
      </c>
      <c r="K173" s="102">
        <f>+G173+H173+I173+J173</f>
        <v>13877.85</v>
      </c>
      <c r="L173" s="18">
        <f t="shared" si="46"/>
        <v>5922.15</v>
      </c>
    </row>
    <row r="174" spans="1:12" ht="16.5" thickBot="1" x14ac:dyDescent="0.3">
      <c r="A174" s="40"/>
      <c r="B174" s="29"/>
      <c r="C174" s="27">
        <f>+COUNTA(C168:C172)</f>
        <v>5</v>
      </c>
      <c r="D174" s="41"/>
      <c r="E174" s="41"/>
      <c r="F174" s="30">
        <f>SUM(F168:F173)</f>
        <v>153000</v>
      </c>
      <c r="G174" s="30">
        <f>SUM(G168:G173)</f>
        <v>4391.1000000000004</v>
      </c>
      <c r="H174" s="30">
        <f>SUM(H168:H173)</f>
        <v>4651.2</v>
      </c>
      <c r="I174" s="30">
        <f t="shared" ref="I174" si="47">SUM(I168:I172)</f>
        <v>2418.54</v>
      </c>
      <c r="J174" s="30">
        <f>SUM(J168:J173)</f>
        <v>47513.31</v>
      </c>
      <c r="K174" s="30">
        <f>SUM(K168:K173)</f>
        <v>58974.15</v>
      </c>
      <c r="L174" s="31">
        <f>SUM(L168:L173)</f>
        <v>94025.85</v>
      </c>
    </row>
    <row r="175" spans="1:12" ht="16.5" thickBot="1" x14ac:dyDescent="0.3">
      <c r="A175" s="32"/>
      <c r="B175" s="33"/>
      <c r="C175" s="48"/>
      <c r="D175" s="49"/>
      <c r="E175" s="49"/>
      <c r="F175" s="35"/>
      <c r="G175" s="35"/>
      <c r="H175" s="35"/>
      <c r="I175" s="35"/>
      <c r="J175" s="35"/>
      <c r="K175" s="35"/>
      <c r="L175" s="35"/>
    </row>
    <row r="176" spans="1:12" ht="16.5" thickBot="1" x14ac:dyDescent="0.3">
      <c r="A176" s="56"/>
      <c r="B176" s="56" t="s">
        <v>217</v>
      </c>
      <c r="C176" s="57"/>
      <c r="D176" s="58"/>
      <c r="E176" s="58"/>
      <c r="F176" s="57"/>
      <c r="G176" s="57"/>
      <c r="H176" s="57"/>
      <c r="I176" s="57"/>
      <c r="J176" s="57"/>
      <c r="K176" s="57"/>
      <c r="L176" s="59"/>
    </row>
    <row r="177" spans="1:12" ht="15.75" x14ac:dyDescent="0.25">
      <c r="A177" s="94" t="s">
        <v>218</v>
      </c>
      <c r="B177" s="95" t="s">
        <v>219</v>
      </c>
      <c r="C177" s="95" t="s">
        <v>58</v>
      </c>
      <c r="D177" s="96" t="s">
        <v>50</v>
      </c>
      <c r="E177" s="96" t="s">
        <v>18</v>
      </c>
      <c r="F177" s="97">
        <v>35000</v>
      </c>
      <c r="G177" s="97">
        <f>+F177*2.87%</f>
        <v>1004.5</v>
      </c>
      <c r="H177" s="97">
        <f>+F177*3.04%</f>
        <v>1064</v>
      </c>
      <c r="I177" s="97">
        <v>0</v>
      </c>
      <c r="J177" s="97">
        <v>21088.44</v>
      </c>
      <c r="K177" s="97">
        <f>+G177+H177+I177+J177</f>
        <v>23156.94</v>
      </c>
      <c r="L177" s="98">
        <f>+F177-K177</f>
        <v>11843.060000000001</v>
      </c>
    </row>
    <row r="178" spans="1:12" ht="15.75" x14ac:dyDescent="0.25">
      <c r="A178" s="36" t="s">
        <v>220</v>
      </c>
      <c r="B178" s="15" t="s">
        <v>221</v>
      </c>
      <c r="C178" s="21" t="s">
        <v>224</v>
      </c>
      <c r="D178" s="16" t="s">
        <v>38</v>
      </c>
      <c r="E178" s="19" t="s">
        <v>30</v>
      </c>
      <c r="F178" s="17">
        <v>21450</v>
      </c>
      <c r="G178" s="17">
        <f>+F178*2.87%</f>
        <v>615.61500000000001</v>
      </c>
      <c r="H178" s="17">
        <f>+F178*3.04%</f>
        <v>652.08000000000004</v>
      </c>
      <c r="I178" s="17">
        <v>0</v>
      </c>
      <c r="J178" s="17">
        <v>12782.5</v>
      </c>
      <c r="K178" s="17">
        <f>+G178+H178+I178+J178</f>
        <v>14050.195</v>
      </c>
      <c r="L178" s="18">
        <v>7399.8</v>
      </c>
    </row>
    <row r="179" spans="1:12" ht="16.5" thickBot="1" x14ac:dyDescent="0.3">
      <c r="A179" s="99" t="s">
        <v>222</v>
      </c>
      <c r="B179" s="100" t="s">
        <v>223</v>
      </c>
      <c r="C179" s="100" t="s">
        <v>224</v>
      </c>
      <c r="D179" s="111" t="s">
        <v>38</v>
      </c>
      <c r="E179" s="101" t="s">
        <v>18</v>
      </c>
      <c r="F179" s="102">
        <v>27450</v>
      </c>
      <c r="G179" s="102">
        <f>+F179*2.87%</f>
        <v>787.81499999999994</v>
      </c>
      <c r="H179" s="102">
        <f>+F179*3.04%</f>
        <v>834.48</v>
      </c>
      <c r="I179" s="102">
        <v>0</v>
      </c>
      <c r="J179" s="102">
        <v>325</v>
      </c>
      <c r="K179" s="102">
        <f>+G179+H179+I179+J179</f>
        <v>1947.2950000000001</v>
      </c>
      <c r="L179" s="103">
        <v>25502.7</v>
      </c>
    </row>
    <row r="180" spans="1:12" ht="16.5" thickBot="1" x14ac:dyDescent="0.3">
      <c r="A180" s="40"/>
      <c r="B180" s="29"/>
      <c r="C180" s="27">
        <f>+COUNTA(C177:C179)</f>
        <v>3</v>
      </c>
      <c r="D180" s="41"/>
      <c r="E180" s="41"/>
      <c r="F180" s="30">
        <f t="shared" ref="F180:L180" si="48">SUM(F177:F179)</f>
        <v>83900</v>
      </c>
      <c r="G180" s="30">
        <v>2407.94</v>
      </c>
      <c r="H180" s="30">
        <f t="shared" si="48"/>
        <v>2550.56</v>
      </c>
      <c r="I180" s="30">
        <f t="shared" si="48"/>
        <v>0</v>
      </c>
      <c r="J180" s="30">
        <f t="shared" si="48"/>
        <v>34195.94</v>
      </c>
      <c r="K180" s="30">
        <v>36196.81</v>
      </c>
      <c r="L180" s="31">
        <f t="shared" si="48"/>
        <v>44745.56</v>
      </c>
    </row>
    <row r="181" spans="1:12" ht="16.5" thickBot="1" x14ac:dyDescent="0.3">
      <c r="A181" s="42"/>
      <c r="B181" s="43"/>
      <c r="C181" s="43"/>
      <c r="D181" s="44"/>
      <c r="E181" s="44"/>
      <c r="F181" s="43"/>
      <c r="G181" s="43"/>
      <c r="H181" s="43"/>
      <c r="I181" s="43"/>
      <c r="J181" s="43"/>
      <c r="K181" s="43"/>
      <c r="L181" s="43"/>
    </row>
    <row r="182" spans="1:12" ht="16.5" thickBot="1" x14ac:dyDescent="0.3">
      <c r="A182" s="84"/>
      <c r="B182" s="84" t="s">
        <v>225</v>
      </c>
      <c r="C182" s="85"/>
      <c r="D182" s="86"/>
      <c r="E182" s="86"/>
      <c r="F182" s="85"/>
      <c r="G182" s="85"/>
      <c r="H182" s="85"/>
      <c r="I182" s="85"/>
      <c r="J182" s="85"/>
      <c r="K182" s="85"/>
      <c r="L182" s="87"/>
    </row>
    <row r="183" spans="1:12" ht="15.75" x14ac:dyDescent="0.25">
      <c r="A183" s="94" t="s">
        <v>226</v>
      </c>
      <c r="B183" s="95" t="s">
        <v>227</v>
      </c>
      <c r="C183" s="95" t="s">
        <v>58</v>
      </c>
      <c r="D183" s="96" t="s">
        <v>22</v>
      </c>
      <c r="E183" s="96" t="s">
        <v>30</v>
      </c>
      <c r="F183" s="97">
        <v>75000</v>
      </c>
      <c r="G183" s="97">
        <f t="shared" ref="G183:G188" si="49">+F183*2.87%</f>
        <v>2152.5</v>
      </c>
      <c r="H183" s="97">
        <f t="shared" ref="H183:H188" si="50">+F183*3.04%</f>
        <v>2280</v>
      </c>
      <c r="I183" s="97">
        <v>6309.38</v>
      </c>
      <c r="J183" s="97">
        <v>29520.5</v>
      </c>
      <c r="K183" s="97">
        <f t="shared" ref="K183:K190" si="51">+G183+H183+I183+J183</f>
        <v>40262.380000000005</v>
      </c>
      <c r="L183" s="98">
        <f>+F183-K183</f>
        <v>34737.619999999995</v>
      </c>
    </row>
    <row r="184" spans="1:12" ht="15.75" x14ac:dyDescent="0.25">
      <c r="A184" s="36" t="s">
        <v>228</v>
      </c>
      <c r="B184" s="15" t="s">
        <v>229</v>
      </c>
      <c r="C184" s="15" t="s">
        <v>366</v>
      </c>
      <c r="D184" s="19" t="s">
        <v>22</v>
      </c>
      <c r="E184" s="19" t="s">
        <v>30</v>
      </c>
      <c r="F184" s="17">
        <v>31500</v>
      </c>
      <c r="G184" s="17">
        <f t="shared" si="49"/>
        <v>904.05</v>
      </c>
      <c r="H184" s="17">
        <f t="shared" si="50"/>
        <v>957.6</v>
      </c>
      <c r="I184" s="17">
        <v>0</v>
      </c>
      <c r="J184" s="17">
        <v>9889.06</v>
      </c>
      <c r="K184" s="17">
        <f t="shared" si="51"/>
        <v>11750.71</v>
      </c>
      <c r="L184" s="18">
        <f t="shared" ref="L184:L189" si="52">+F184-K184</f>
        <v>19749.29</v>
      </c>
    </row>
    <row r="185" spans="1:12" ht="15.75" x14ac:dyDescent="0.25">
      <c r="A185" s="36" t="s">
        <v>230</v>
      </c>
      <c r="B185" s="15" t="s">
        <v>231</v>
      </c>
      <c r="C185" s="15" t="s">
        <v>367</v>
      </c>
      <c r="D185" s="16" t="s">
        <v>38</v>
      </c>
      <c r="E185" s="19" t="s">
        <v>18</v>
      </c>
      <c r="F185" s="17">
        <v>22050</v>
      </c>
      <c r="G185" s="17">
        <f>+F185*2.87%</f>
        <v>632.83500000000004</v>
      </c>
      <c r="H185" s="17">
        <f>+F185*3.04%</f>
        <v>670.32</v>
      </c>
      <c r="I185" s="17">
        <v>0</v>
      </c>
      <c r="J185" s="17">
        <v>9963.3700000000008</v>
      </c>
      <c r="K185" s="17">
        <f t="shared" si="51"/>
        <v>11266.525000000001</v>
      </c>
      <c r="L185" s="18">
        <v>10783.47</v>
      </c>
    </row>
    <row r="186" spans="1:12" ht="15.75" x14ac:dyDescent="0.25">
      <c r="A186" s="36" t="s">
        <v>233</v>
      </c>
      <c r="B186" s="15" t="s">
        <v>234</v>
      </c>
      <c r="C186" s="15" t="s">
        <v>367</v>
      </c>
      <c r="D186" s="19" t="s">
        <v>34</v>
      </c>
      <c r="E186" s="19" t="s">
        <v>30</v>
      </c>
      <c r="F186" s="17">
        <v>22050</v>
      </c>
      <c r="G186" s="17">
        <f>+F186*2.87%</f>
        <v>632.83500000000004</v>
      </c>
      <c r="H186" s="17">
        <f>+F186*3.04%</f>
        <v>670.32</v>
      </c>
      <c r="I186" s="17">
        <v>0</v>
      </c>
      <c r="J186" s="17">
        <v>9731.14</v>
      </c>
      <c r="K186" s="17">
        <f t="shared" si="51"/>
        <v>11034.295</v>
      </c>
      <c r="L186" s="18">
        <v>11015.7</v>
      </c>
    </row>
    <row r="187" spans="1:12" ht="15.75" x14ac:dyDescent="0.25">
      <c r="A187" s="36" t="s">
        <v>236</v>
      </c>
      <c r="B187" s="15" t="s">
        <v>237</v>
      </c>
      <c r="C187" s="15" t="s">
        <v>367</v>
      </c>
      <c r="D187" s="16" t="s">
        <v>38</v>
      </c>
      <c r="E187" s="19" t="s">
        <v>30</v>
      </c>
      <c r="F187" s="17">
        <v>21450</v>
      </c>
      <c r="G187" s="17">
        <f t="shared" si="49"/>
        <v>615.61500000000001</v>
      </c>
      <c r="H187" s="17">
        <f t="shared" si="50"/>
        <v>652.08000000000004</v>
      </c>
      <c r="I187" s="17">
        <v>0</v>
      </c>
      <c r="J187" s="17">
        <v>3210.78</v>
      </c>
      <c r="K187" s="17">
        <f t="shared" si="51"/>
        <v>4478.4750000000004</v>
      </c>
      <c r="L187" s="18">
        <v>16971.52</v>
      </c>
    </row>
    <row r="188" spans="1:12" ht="15.75" x14ac:dyDescent="0.25">
      <c r="A188" s="36">
        <v>658</v>
      </c>
      <c r="B188" s="15" t="s">
        <v>240</v>
      </c>
      <c r="C188" s="15" t="s">
        <v>367</v>
      </c>
      <c r="D188" s="19" t="s">
        <v>22</v>
      </c>
      <c r="E188" s="19" t="s">
        <v>18</v>
      </c>
      <c r="F188" s="17">
        <v>22000</v>
      </c>
      <c r="G188" s="17">
        <f t="shared" si="49"/>
        <v>631.4</v>
      </c>
      <c r="H188" s="17">
        <f t="shared" si="50"/>
        <v>668.8</v>
      </c>
      <c r="I188" s="17">
        <v>0</v>
      </c>
      <c r="J188" s="17">
        <v>6774.22</v>
      </c>
      <c r="K188" s="17">
        <f t="shared" si="51"/>
        <v>8074.42</v>
      </c>
      <c r="L188" s="18">
        <f t="shared" si="52"/>
        <v>13925.58</v>
      </c>
    </row>
    <row r="189" spans="1:12" ht="15.75" x14ac:dyDescent="0.25">
      <c r="A189" s="36" t="s">
        <v>76</v>
      </c>
      <c r="B189" s="15" t="s">
        <v>77</v>
      </c>
      <c r="C189" s="15" t="s">
        <v>54</v>
      </c>
      <c r="D189" s="16" t="s">
        <v>38</v>
      </c>
      <c r="E189" s="19" t="s">
        <v>30</v>
      </c>
      <c r="F189" s="17">
        <v>18000</v>
      </c>
      <c r="G189" s="17">
        <f>+F189*2.87%</f>
        <v>516.6</v>
      </c>
      <c r="H189" s="17">
        <f>+F189*3.04%</f>
        <v>547.20000000000005</v>
      </c>
      <c r="I189" s="17">
        <v>0</v>
      </c>
      <c r="J189" s="17">
        <v>9561.65</v>
      </c>
      <c r="K189" s="17">
        <f t="shared" si="51"/>
        <v>10625.45</v>
      </c>
      <c r="L189" s="18">
        <f t="shared" si="52"/>
        <v>7374.5499999999993</v>
      </c>
    </row>
    <row r="190" spans="1:12" ht="16.5" thickBot="1" x14ac:dyDescent="0.3">
      <c r="A190" s="152" t="s">
        <v>410</v>
      </c>
      <c r="B190" s="163" t="s">
        <v>409</v>
      </c>
      <c r="C190" s="11" t="s">
        <v>367</v>
      </c>
      <c r="D190" s="164" t="s">
        <v>38</v>
      </c>
      <c r="E190" s="165" t="s">
        <v>30</v>
      </c>
      <c r="F190" s="153">
        <v>22050</v>
      </c>
      <c r="G190" s="153">
        <f>+F190*2.87%</f>
        <v>632.83500000000004</v>
      </c>
      <c r="H190" s="153">
        <f>+F190*3.04%</f>
        <v>670.32</v>
      </c>
      <c r="I190" s="153"/>
      <c r="J190" s="153">
        <v>25</v>
      </c>
      <c r="K190" s="12">
        <f t="shared" si="51"/>
        <v>1328.1550000000002</v>
      </c>
      <c r="L190" s="13">
        <v>20721.84</v>
      </c>
    </row>
    <row r="191" spans="1:12" ht="16.5" thickBot="1" x14ac:dyDescent="0.3">
      <c r="A191" s="40"/>
      <c r="B191" s="29"/>
      <c r="C191" s="27">
        <f>+COUNTA(C183:C190)</f>
        <v>8</v>
      </c>
      <c r="D191" s="41"/>
      <c r="E191" s="41"/>
      <c r="F191" s="30">
        <f>SUM(F183:F190)</f>
        <v>234100</v>
      </c>
      <c r="G191" s="30">
        <v>6718.69</v>
      </c>
      <c r="H191" s="30">
        <f t="shared" ref="H191:L191" si="53">SUM(H183:H190)</f>
        <v>7116.6399999999994</v>
      </c>
      <c r="I191" s="30">
        <f t="shared" si="53"/>
        <v>6309.38</v>
      </c>
      <c r="J191" s="30">
        <f t="shared" si="53"/>
        <v>78675.719999999987</v>
      </c>
      <c r="K191" s="30">
        <v>17643.38</v>
      </c>
      <c r="L191" s="30">
        <f t="shared" si="53"/>
        <v>135279.57</v>
      </c>
    </row>
    <row r="192" spans="1:12" ht="16.5" thickBot="1" x14ac:dyDescent="0.3">
      <c r="A192" s="42"/>
      <c r="B192" s="43"/>
      <c r="C192" s="43"/>
      <c r="D192" s="44"/>
      <c r="E192" s="44"/>
      <c r="F192" s="43"/>
      <c r="G192" s="43"/>
      <c r="H192" s="43"/>
      <c r="I192" s="43"/>
      <c r="J192" s="43"/>
      <c r="K192" s="43"/>
      <c r="L192" s="43"/>
    </row>
    <row r="193" spans="1:12" ht="16.5" thickBot="1" x14ac:dyDescent="0.3">
      <c r="A193" s="56"/>
      <c r="B193" s="56" t="s">
        <v>241</v>
      </c>
      <c r="C193" s="57"/>
      <c r="D193" s="58"/>
      <c r="E193" s="58"/>
      <c r="F193" s="57"/>
      <c r="G193" s="57"/>
      <c r="H193" s="57"/>
      <c r="I193" s="57"/>
      <c r="J193" s="57"/>
      <c r="K193" s="57"/>
      <c r="L193" s="59"/>
    </row>
    <row r="194" spans="1:12" ht="16.5" thickBot="1" x14ac:dyDescent="0.3">
      <c r="A194" s="126" t="s">
        <v>242</v>
      </c>
      <c r="B194" s="127" t="s">
        <v>243</v>
      </c>
      <c r="C194" s="127" t="s">
        <v>58</v>
      </c>
      <c r="D194" s="129" t="s">
        <v>22</v>
      </c>
      <c r="E194" s="129" t="s">
        <v>30</v>
      </c>
      <c r="F194" s="130">
        <v>45000</v>
      </c>
      <c r="G194" s="130">
        <f>+F194*2.87%</f>
        <v>1291.5</v>
      </c>
      <c r="H194" s="130">
        <f>+F194*3.04%</f>
        <v>1368</v>
      </c>
      <c r="I194" s="130">
        <v>1148.33</v>
      </c>
      <c r="J194" s="130">
        <v>2291</v>
      </c>
      <c r="K194" s="130">
        <f>+G194+H194+I194+J194</f>
        <v>6098.83</v>
      </c>
      <c r="L194" s="131">
        <f>+F194-K194</f>
        <v>38901.17</v>
      </c>
    </row>
    <row r="195" spans="1:12" ht="16.5" thickBot="1" x14ac:dyDescent="0.3">
      <c r="A195" s="40"/>
      <c r="B195" s="29"/>
      <c r="C195" s="27">
        <f>+COUNTA(C193:C194)</f>
        <v>1</v>
      </c>
      <c r="D195" s="41"/>
      <c r="E195" s="41"/>
      <c r="F195" s="30">
        <f t="shared" ref="F195:L195" si="54">SUM(F194)</f>
        <v>45000</v>
      </c>
      <c r="G195" s="30">
        <f t="shared" si="54"/>
        <v>1291.5</v>
      </c>
      <c r="H195" s="30">
        <f t="shared" si="54"/>
        <v>1368</v>
      </c>
      <c r="I195" s="30">
        <f t="shared" si="54"/>
        <v>1148.33</v>
      </c>
      <c r="J195" s="30">
        <f t="shared" si="54"/>
        <v>2291</v>
      </c>
      <c r="K195" s="30">
        <f t="shared" si="54"/>
        <v>6098.83</v>
      </c>
      <c r="L195" s="31">
        <f t="shared" si="54"/>
        <v>38901.17</v>
      </c>
    </row>
    <row r="196" spans="1:12" ht="16.5" thickBot="1" x14ac:dyDescent="0.3">
      <c r="A196" s="42"/>
      <c r="B196" s="43"/>
      <c r="C196" s="43"/>
      <c r="D196" s="44"/>
      <c r="E196" s="44"/>
      <c r="F196" s="43"/>
      <c r="G196" s="43"/>
      <c r="H196" s="43"/>
      <c r="I196" s="43"/>
      <c r="J196" s="43"/>
      <c r="K196" s="43"/>
      <c r="L196" s="43"/>
    </row>
    <row r="197" spans="1:12" ht="16.5" thickBot="1" x14ac:dyDescent="0.3">
      <c r="A197" s="56"/>
      <c r="B197" s="56" t="s">
        <v>244</v>
      </c>
      <c r="C197" s="57"/>
      <c r="D197" s="58"/>
      <c r="E197" s="58"/>
      <c r="F197" s="57"/>
      <c r="G197" s="57"/>
      <c r="H197" s="57"/>
      <c r="I197" s="57"/>
      <c r="J197" s="57"/>
      <c r="K197" s="57"/>
      <c r="L197" s="59"/>
    </row>
    <row r="198" spans="1:12" ht="15.75" x14ac:dyDescent="0.25">
      <c r="A198" s="94" t="s">
        <v>245</v>
      </c>
      <c r="B198" s="95" t="s">
        <v>246</v>
      </c>
      <c r="C198" s="95" t="s">
        <v>58</v>
      </c>
      <c r="D198" s="96" t="s">
        <v>34</v>
      </c>
      <c r="E198" s="96" t="s">
        <v>30</v>
      </c>
      <c r="F198" s="97">
        <v>50000</v>
      </c>
      <c r="G198" s="97">
        <f>+F198*2.87%</f>
        <v>1435</v>
      </c>
      <c r="H198" s="97">
        <f>+F198*3.04%</f>
        <v>1520</v>
      </c>
      <c r="I198" s="97">
        <v>1566.03</v>
      </c>
      <c r="J198" s="97">
        <v>32800.050000000003</v>
      </c>
      <c r="K198" s="97">
        <f>+G198+H198+I198+J198</f>
        <v>37321.08</v>
      </c>
      <c r="L198" s="98">
        <f>+F198-K198</f>
        <v>12678.919999999998</v>
      </c>
    </row>
    <row r="199" spans="1:12" ht="15.75" x14ac:dyDescent="0.25">
      <c r="A199" s="36" t="s">
        <v>247</v>
      </c>
      <c r="B199" s="15" t="s">
        <v>248</v>
      </c>
      <c r="C199" s="15" t="s">
        <v>372</v>
      </c>
      <c r="D199" s="19" t="s">
        <v>22</v>
      </c>
      <c r="E199" s="19" t="s">
        <v>18</v>
      </c>
      <c r="F199" s="17">
        <v>31500</v>
      </c>
      <c r="G199" s="17">
        <f>+F199*2.87%</f>
        <v>904.05</v>
      </c>
      <c r="H199" s="17">
        <f>+F199*3.04%</f>
        <v>957.6</v>
      </c>
      <c r="I199" s="17">
        <v>0</v>
      </c>
      <c r="J199" s="17">
        <v>5071.37</v>
      </c>
      <c r="K199" s="17">
        <f>+G199+H199+I199+J199</f>
        <v>6933.02</v>
      </c>
      <c r="L199" s="18">
        <f>+F199-K199</f>
        <v>24566.98</v>
      </c>
    </row>
    <row r="200" spans="1:12" ht="16.5" thickBot="1" x14ac:dyDescent="0.3">
      <c r="A200" s="99" t="s">
        <v>249</v>
      </c>
      <c r="B200" s="100" t="s">
        <v>250</v>
      </c>
      <c r="C200" s="100" t="s">
        <v>382</v>
      </c>
      <c r="D200" s="111" t="s">
        <v>38</v>
      </c>
      <c r="E200" s="101" t="s">
        <v>30</v>
      </c>
      <c r="F200" s="102">
        <v>21450</v>
      </c>
      <c r="G200" s="102">
        <f>+F200*2.87%</f>
        <v>615.61500000000001</v>
      </c>
      <c r="H200" s="102">
        <f>+F200*3.04%</f>
        <v>652.08000000000004</v>
      </c>
      <c r="I200" s="102">
        <v>0</v>
      </c>
      <c r="J200" s="102">
        <v>11922.01</v>
      </c>
      <c r="K200" s="102">
        <f>+G200+H200+I200+J200</f>
        <v>13189.705</v>
      </c>
      <c r="L200" s="18">
        <v>8260.2900000000009</v>
      </c>
    </row>
    <row r="201" spans="1:12" ht="16.5" thickBot="1" x14ac:dyDescent="0.3">
      <c r="A201" s="40"/>
      <c r="B201" s="29"/>
      <c r="C201" s="27">
        <f>+COUNTA(C198:C200)</f>
        <v>3</v>
      </c>
      <c r="D201" s="41"/>
      <c r="E201" s="41"/>
      <c r="F201" s="30">
        <f t="shared" ref="F201:K201" si="55">SUM(F198:F200)</f>
        <v>102950</v>
      </c>
      <c r="G201" s="30">
        <f t="shared" si="55"/>
        <v>2954.665</v>
      </c>
      <c r="H201" s="30">
        <f t="shared" si="55"/>
        <v>3129.68</v>
      </c>
      <c r="I201" s="30">
        <f t="shared" si="55"/>
        <v>1566.03</v>
      </c>
      <c r="J201" s="30">
        <f t="shared" si="55"/>
        <v>49793.430000000008</v>
      </c>
      <c r="K201" s="30">
        <f t="shared" si="55"/>
        <v>57443.805000000008</v>
      </c>
      <c r="L201" s="31">
        <f>SUM(L198:L200)</f>
        <v>45506.189999999995</v>
      </c>
    </row>
    <row r="202" spans="1:12" ht="15.75" x14ac:dyDescent="0.25">
      <c r="A202" s="42"/>
      <c r="B202" s="43"/>
      <c r="C202" s="43"/>
      <c r="D202" s="44"/>
      <c r="E202" s="44"/>
      <c r="F202" s="43"/>
      <c r="G202" s="43"/>
      <c r="H202" s="43"/>
      <c r="I202" s="43"/>
      <c r="J202" s="43"/>
      <c r="K202" s="43"/>
      <c r="L202" s="43"/>
    </row>
    <row r="203" spans="1:12" ht="15.75" x14ac:dyDescent="0.25">
      <c r="A203" s="42"/>
      <c r="B203" s="43"/>
      <c r="C203" s="43"/>
      <c r="D203" s="44"/>
      <c r="E203" s="44"/>
      <c r="F203" s="43"/>
      <c r="G203" s="43"/>
      <c r="H203" s="43"/>
      <c r="I203" s="43"/>
      <c r="J203" s="43"/>
      <c r="K203" s="43"/>
      <c r="L203" s="43"/>
    </row>
    <row r="204" spans="1:12" ht="15.75" x14ac:dyDescent="0.25">
      <c r="A204" s="42"/>
      <c r="B204" s="43"/>
      <c r="C204" s="43"/>
      <c r="D204" s="44"/>
      <c r="E204" s="44"/>
      <c r="F204" s="43"/>
      <c r="G204" s="43"/>
      <c r="H204" s="43"/>
      <c r="I204" s="43"/>
      <c r="J204" s="43"/>
      <c r="K204" s="43"/>
      <c r="L204" s="43"/>
    </row>
    <row r="205" spans="1:12" ht="15.75" x14ac:dyDescent="0.25">
      <c r="A205" s="42"/>
      <c r="B205" s="43"/>
      <c r="C205" s="43"/>
      <c r="D205" s="44"/>
      <c r="E205" s="44"/>
      <c r="F205" s="43"/>
      <c r="G205" s="43"/>
      <c r="H205" s="43"/>
      <c r="I205" s="43"/>
      <c r="J205" s="43"/>
      <c r="K205" s="43"/>
      <c r="L205" s="43"/>
    </row>
    <row r="206" spans="1:12" ht="15.75" x14ac:dyDescent="0.25">
      <c r="A206" s="42"/>
      <c r="B206" s="43"/>
      <c r="C206" s="43"/>
      <c r="D206" s="44"/>
      <c r="E206" s="44"/>
      <c r="F206" s="43"/>
      <c r="G206" s="43"/>
      <c r="H206" s="43"/>
      <c r="I206" s="43"/>
      <c r="J206" s="43"/>
      <c r="K206" s="43"/>
      <c r="L206" s="43"/>
    </row>
    <row r="207" spans="1:12" ht="15.75" x14ac:dyDescent="0.25">
      <c r="A207" s="42"/>
      <c r="B207" s="43"/>
      <c r="C207" s="43"/>
      <c r="D207" s="44"/>
      <c r="E207" s="44"/>
      <c r="F207" s="43"/>
      <c r="G207" s="43"/>
      <c r="H207" s="43"/>
      <c r="I207" s="43"/>
      <c r="J207" s="43"/>
      <c r="K207" s="43"/>
      <c r="L207" s="43"/>
    </row>
    <row r="208" spans="1:12" ht="16.5" thickBot="1" x14ac:dyDescent="0.3">
      <c r="A208" s="42"/>
      <c r="B208" s="43"/>
      <c r="C208" s="43"/>
      <c r="D208" s="44"/>
      <c r="E208" s="44"/>
      <c r="F208" s="43"/>
      <c r="G208" s="43"/>
      <c r="H208" s="43"/>
      <c r="I208" s="43"/>
      <c r="J208" s="43"/>
      <c r="K208" s="43"/>
      <c r="L208" s="43"/>
    </row>
    <row r="209" spans="1:12" ht="16.5" thickBot="1" x14ac:dyDescent="0.3">
      <c r="A209" s="84"/>
      <c r="B209" s="84" t="s">
        <v>252</v>
      </c>
      <c r="C209" s="85"/>
      <c r="D209" s="86"/>
      <c r="E209" s="86"/>
      <c r="F209" s="85"/>
      <c r="G209" s="85"/>
      <c r="H209" s="85"/>
      <c r="I209" s="85"/>
      <c r="J209" s="85"/>
      <c r="K209" s="85"/>
      <c r="L209" s="87"/>
    </row>
    <row r="210" spans="1:12" ht="15.75" x14ac:dyDescent="0.25">
      <c r="A210" s="94" t="s">
        <v>253</v>
      </c>
      <c r="B210" s="95" t="s">
        <v>373</v>
      </c>
      <c r="C210" s="95" t="s">
        <v>58</v>
      </c>
      <c r="D210" s="96" t="s">
        <v>34</v>
      </c>
      <c r="E210" s="96" t="s">
        <v>30</v>
      </c>
      <c r="F210" s="97">
        <v>75000</v>
      </c>
      <c r="G210" s="97">
        <f t="shared" ref="G210:G216" si="56">+F210*2.87%</f>
        <v>2152.5</v>
      </c>
      <c r="H210" s="97">
        <f t="shared" ref="H210:H216" si="57">+F210*3.04%</f>
        <v>2280</v>
      </c>
      <c r="I210" s="97">
        <v>6309.38</v>
      </c>
      <c r="J210" s="97">
        <v>9551.83</v>
      </c>
      <c r="K210" s="97">
        <f t="shared" ref="K210:K216" si="58">+G210+H210+I210+J210</f>
        <v>20293.71</v>
      </c>
      <c r="L210" s="98">
        <f>+F210-K210</f>
        <v>54706.29</v>
      </c>
    </row>
    <row r="211" spans="1:12" ht="15.75" x14ac:dyDescent="0.25">
      <c r="A211" s="36" t="s">
        <v>254</v>
      </c>
      <c r="B211" s="15" t="s">
        <v>255</v>
      </c>
      <c r="C211" s="15" t="s">
        <v>235</v>
      </c>
      <c r="D211" s="19" t="s">
        <v>34</v>
      </c>
      <c r="E211" s="19" t="s">
        <v>30</v>
      </c>
      <c r="F211" s="17">
        <v>30000</v>
      </c>
      <c r="G211" s="17">
        <f t="shared" si="56"/>
        <v>861</v>
      </c>
      <c r="H211" s="17">
        <f t="shared" si="57"/>
        <v>912</v>
      </c>
      <c r="I211" s="17">
        <v>0</v>
      </c>
      <c r="J211" s="17">
        <v>9796.0300000000007</v>
      </c>
      <c r="K211" s="17">
        <f t="shared" si="58"/>
        <v>11569.03</v>
      </c>
      <c r="L211" s="18">
        <f t="shared" ref="L211:L216" si="59">+F211-K211</f>
        <v>18430.97</v>
      </c>
    </row>
    <row r="212" spans="1:12" ht="15.75" x14ac:dyDescent="0.25">
      <c r="A212" s="36" t="s">
        <v>256</v>
      </c>
      <c r="B212" s="15" t="s">
        <v>257</v>
      </c>
      <c r="C212" s="15" t="s">
        <v>235</v>
      </c>
      <c r="D212" s="19" t="s">
        <v>34</v>
      </c>
      <c r="E212" s="19" t="s">
        <v>30</v>
      </c>
      <c r="F212" s="17">
        <v>22050</v>
      </c>
      <c r="G212" s="17">
        <f t="shared" si="56"/>
        <v>632.83500000000004</v>
      </c>
      <c r="H212" s="17">
        <f t="shared" si="57"/>
        <v>670.32</v>
      </c>
      <c r="I212" s="17">
        <v>0</v>
      </c>
      <c r="J212" s="17">
        <v>9069.26</v>
      </c>
      <c r="K212" s="17">
        <f>+G212+H212+J212</f>
        <v>10372.415000000001</v>
      </c>
      <c r="L212" s="18">
        <v>11677.58</v>
      </c>
    </row>
    <row r="213" spans="1:12" ht="15.75" x14ac:dyDescent="0.25">
      <c r="A213" s="36" t="s">
        <v>258</v>
      </c>
      <c r="B213" s="15" t="s">
        <v>259</v>
      </c>
      <c r="C213" s="15" t="s">
        <v>232</v>
      </c>
      <c r="D213" s="19" t="s">
        <v>34</v>
      </c>
      <c r="E213" s="19" t="s">
        <v>18</v>
      </c>
      <c r="F213" s="17">
        <v>30000</v>
      </c>
      <c r="G213" s="17">
        <f t="shared" si="56"/>
        <v>861</v>
      </c>
      <c r="H213" s="17">
        <f t="shared" si="57"/>
        <v>912</v>
      </c>
      <c r="I213" s="17">
        <v>0</v>
      </c>
      <c r="J213" s="17">
        <v>16184.28</v>
      </c>
      <c r="K213" s="17">
        <f>+G213+H213+I213+J213</f>
        <v>17957.28</v>
      </c>
      <c r="L213" s="18">
        <f t="shared" si="59"/>
        <v>12042.720000000001</v>
      </c>
    </row>
    <row r="214" spans="1:12" ht="15.75" x14ac:dyDescent="0.25">
      <c r="A214" s="36" t="s">
        <v>260</v>
      </c>
      <c r="B214" s="15" t="s">
        <v>261</v>
      </c>
      <c r="C214" s="15" t="s">
        <v>235</v>
      </c>
      <c r="D214" s="16" t="s">
        <v>38</v>
      </c>
      <c r="E214" s="19" t="s">
        <v>30</v>
      </c>
      <c r="F214" s="17">
        <v>22050</v>
      </c>
      <c r="G214" s="17">
        <f t="shared" si="56"/>
        <v>632.83500000000004</v>
      </c>
      <c r="H214" s="17">
        <f t="shared" si="57"/>
        <v>670.32</v>
      </c>
      <c r="I214" s="17">
        <v>0</v>
      </c>
      <c r="J214" s="17">
        <v>17230.79</v>
      </c>
      <c r="K214" s="17">
        <f t="shared" si="58"/>
        <v>18533.945</v>
      </c>
      <c r="L214" s="18">
        <v>3516.05</v>
      </c>
    </row>
    <row r="215" spans="1:12" ht="15.75" x14ac:dyDescent="0.25">
      <c r="A215" s="36" t="s">
        <v>262</v>
      </c>
      <c r="B215" s="15" t="s">
        <v>263</v>
      </c>
      <c r="C215" s="15" t="s">
        <v>232</v>
      </c>
      <c r="D215" s="16" t="s">
        <v>38</v>
      </c>
      <c r="E215" s="19" t="s">
        <v>18</v>
      </c>
      <c r="F215" s="17">
        <v>22050</v>
      </c>
      <c r="G215" s="17">
        <f t="shared" si="56"/>
        <v>632.83500000000004</v>
      </c>
      <c r="H215" s="17">
        <f t="shared" si="57"/>
        <v>670.32</v>
      </c>
      <c r="I215" s="17">
        <v>0</v>
      </c>
      <c r="J215" s="17">
        <v>125</v>
      </c>
      <c r="K215" s="17">
        <f t="shared" si="58"/>
        <v>1428.1550000000002</v>
      </c>
      <c r="L215" s="18">
        <v>20621.84</v>
      </c>
    </row>
    <row r="216" spans="1:12" ht="15.75" x14ac:dyDescent="0.25">
      <c r="A216" s="36" t="s">
        <v>264</v>
      </c>
      <c r="B216" s="15" t="s">
        <v>265</v>
      </c>
      <c r="C216" s="15" t="s">
        <v>239</v>
      </c>
      <c r="D216" s="16" t="s">
        <v>38</v>
      </c>
      <c r="E216" s="19" t="s">
        <v>30</v>
      </c>
      <c r="F216" s="17">
        <v>21500</v>
      </c>
      <c r="G216" s="17">
        <f t="shared" si="56"/>
        <v>617.04999999999995</v>
      </c>
      <c r="H216" s="17">
        <f t="shared" si="57"/>
        <v>653.6</v>
      </c>
      <c r="I216" s="17">
        <v>0</v>
      </c>
      <c r="J216" s="17">
        <v>225</v>
      </c>
      <c r="K216" s="17">
        <f t="shared" si="58"/>
        <v>1495.65</v>
      </c>
      <c r="L216" s="18">
        <f t="shared" si="59"/>
        <v>20004.349999999999</v>
      </c>
    </row>
    <row r="217" spans="1:12" ht="15.75" x14ac:dyDescent="0.25">
      <c r="A217" s="36" t="s">
        <v>112</v>
      </c>
      <c r="B217" s="15" t="s">
        <v>408</v>
      </c>
      <c r="C217" s="15" t="s">
        <v>239</v>
      </c>
      <c r="D217" s="16" t="s">
        <v>38</v>
      </c>
      <c r="E217" s="19" t="s">
        <v>30</v>
      </c>
      <c r="F217" s="17">
        <v>22050</v>
      </c>
      <c r="G217" s="17">
        <f>+F217*2.87%</f>
        <v>632.83500000000004</v>
      </c>
      <c r="H217" s="17">
        <f>+F217*3.04%</f>
        <v>670.32</v>
      </c>
      <c r="I217" s="17">
        <v>0</v>
      </c>
      <c r="J217" s="17">
        <v>25</v>
      </c>
      <c r="K217" s="17">
        <f>+G217+H217+I217+J217</f>
        <v>1328.1550000000002</v>
      </c>
      <c r="L217" s="18">
        <v>20721.84</v>
      </c>
    </row>
    <row r="218" spans="1:12" ht="16.5" thickBot="1" x14ac:dyDescent="0.3">
      <c r="A218" s="99" t="s">
        <v>55</v>
      </c>
      <c r="B218" s="100" t="s">
        <v>56</v>
      </c>
      <c r="C218" s="100" t="s">
        <v>54</v>
      </c>
      <c r="D218" s="111" t="s">
        <v>38</v>
      </c>
      <c r="E218" s="101" t="s">
        <v>30</v>
      </c>
      <c r="F218" s="102">
        <v>30000</v>
      </c>
      <c r="G218" s="102">
        <f>+F218*2.87%</f>
        <v>861</v>
      </c>
      <c r="H218" s="102">
        <f>+F218*3.04%</f>
        <v>912</v>
      </c>
      <c r="I218" s="102">
        <v>0</v>
      </c>
      <c r="J218" s="102">
        <v>15865.28</v>
      </c>
      <c r="K218" s="102">
        <f>+G218+H218+J218</f>
        <v>17638.28</v>
      </c>
      <c r="L218" s="103">
        <f>+F218-K218</f>
        <v>12361.720000000001</v>
      </c>
    </row>
    <row r="219" spans="1:12" ht="16.5" thickBot="1" x14ac:dyDescent="0.3">
      <c r="A219" s="88"/>
      <c r="B219" s="89"/>
      <c r="C219" s="90">
        <f>+COUNTA(C210:C218)</f>
        <v>9</v>
      </c>
      <c r="D219" s="91"/>
      <c r="E219" s="91"/>
      <c r="F219" s="92">
        <f t="shared" ref="F219:K219" si="60">SUM(F210:F218)</f>
        <v>274700</v>
      </c>
      <c r="G219" s="92">
        <v>7883.91</v>
      </c>
      <c r="H219" s="92">
        <f t="shared" si="60"/>
        <v>8350.8799999999992</v>
      </c>
      <c r="I219" s="92">
        <f t="shared" si="60"/>
        <v>6309.38</v>
      </c>
      <c r="J219" s="92">
        <f t="shared" si="60"/>
        <v>78072.47</v>
      </c>
      <c r="K219" s="92">
        <f t="shared" si="60"/>
        <v>100616.62</v>
      </c>
      <c r="L219" s="93">
        <f>SUM(L210:L218)</f>
        <v>174083.36000000002</v>
      </c>
    </row>
    <row r="220" spans="1:12" ht="16.5" thickBot="1" x14ac:dyDescent="0.3">
      <c r="A220" s="42"/>
      <c r="B220" s="43"/>
      <c r="C220" s="43"/>
      <c r="D220" s="44"/>
      <c r="E220" s="44"/>
      <c r="F220" s="43"/>
      <c r="G220" s="43"/>
      <c r="H220" s="43"/>
      <c r="I220" s="43"/>
      <c r="J220" s="43"/>
      <c r="K220" s="43"/>
      <c r="L220" s="43"/>
    </row>
    <row r="221" spans="1:12" ht="16.5" thickBot="1" x14ac:dyDescent="0.3">
      <c r="A221" s="56"/>
      <c r="B221" s="56" t="s">
        <v>266</v>
      </c>
      <c r="C221" s="57"/>
      <c r="D221" s="58"/>
      <c r="E221" s="58"/>
      <c r="F221" s="57"/>
      <c r="G221" s="57"/>
      <c r="H221" s="57"/>
      <c r="I221" s="57"/>
      <c r="J221" s="57"/>
      <c r="K221" s="57"/>
      <c r="L221" s="59"/>
    </row>
    <row r="222" spans="1:12" ht="15.75" x14ac:dyDescent="0.25">
      <c r="A222" s="94" t="s">
        <v>267</v>
      </c>
      <c r="B222" s="95" t="s">
        <v>268</v>
      </c>
      <c r="C222" s="95" t="s">
        <v>58</v>
      </c>
      <c r="D222" s="96" t="s">
        <v>34</v>
      </c>
      <c r="E222" s="125" t="s">
        <v>30</v>
      </c>
      <c r="F222" s="96">
        <v>50000</v>
      </c>
      <c r="G222" s="97">
        <f>+F222*2.87%</f>
        <v>1435</v>
      </c>
      <c r="H222" s="97">
        <f>+F222*3.04%</f>
        <v>1520</v>
      </c>
      <c r="I222" s="97">
        <v>1854</v>
      </c>
      <c r="J222" s="97">
        <v>3181.83</v>
      </c>
      <c r="K222" s="97">
        <f>+G222+H222+I222+J222</f>
        <v>7990.83</v>
      </c>
      <c r="L222" s="98">
        <f>+F222-K222</f>
        <v>42009.17</v>
      </c>
    </row>
    <row r="223" spans="1:12" ht="15.75" x14ac:dyDescent="0.25">
      <c r="A223" s="36" t="s">
        <v>269</v>
      </c>
      <c r="B223" s="15" t="s">
        <v>270</v>
      </c>
      <c r="C223" s="15" t="s">
        <v>271</v>
      </c>
      <c r="D223" s="19" t="s">
        <v>22</v>
      </c>
      <c r="E223" s="37" t="s">
        <v>18</v>
      </c>
      <c r="F223" s="19">
        <v>31500</v>
      </c>
      <c r="G223" s="17">
        <f>+F223*2.87%</f>
        <v>904.05</v>
      </c>
      <c r="H223" s="17">
        <f>+F223*3.04%</f>
        <v>957.6</v>
      </c>
      <c r="I223" s="17">
        <v>0</v>
      </c>
      <c r="J223" s="17">
        <v>225</v>
      </c>
      <c r="K223" s="17">
        <f>+G223+H223+I223+J223</f>
        <v>2086.65</v>
      </c>
      <c r="L223" s="18">
        <f>+F223-K223</f>
        <v>29413.35</v>
      </c>
    </row>
    <row r="224" spans="1:12" ht="15.75" x14ac:dyDescent="0.25">
      <c r="A224" s="36" t="s">
        <v>272</v>
      </c>
      <c r="B224" s="15" t="s">
        <v>273</v>
      </c>
      <c r="C224" s="15" t="s">
        <v>374</v>
      </c>
      <c r="D224" s="19" t="s">
        <v>22</v>
      </c>
      <c r="E224" s="37" t="s">
        <v>30</v>
      </c>
      <c r="F224" s="19">
        <v>35000</v>
      </c>
      <c r="G224" s="17">
        <f>+F224*2.87%</f>
        <v>1004.5</v>
      </c>
      <c r="H224" s="17">
        <f>+F224*3.04%</f>
        <v>1064</v>
      </c>
      <c r="I224" s="17">
        <v>0</v>
      </c>
      <c r="J224" s="17">
        <v>4164.5600000000004</v>
      </c>
      <c r="K224" s="17">
        <f>+G224+H224+I224+J224</f>
        <v>6233.06</v>
      </c>
      <c r="L224" s="18">
        <f>+F224-K224</f>
        <v>28766.94</v>
      </c>
    </row>
    <row r="225" spans="1:12" ht="15.75" x14ac:dyDescent="0.25">
      <c r="A225" s="36" t="s">
        <v>274</v>
      </c>
      <c r="B225" s="15" t="s">
        <v>275</v>
      </c>
      <c r="C225" s="15" t="s">
        <v>251</v>
      </c>
      <c r="D225" s="16" t="s">
        <v>38</v>
      </c>
      <c r="E225" s="37" t="s">
        <v>18</v>
      </c>
      <c r="F225" s="19">
        <v>21450</v>
      </c>
      <c r="G225" s="17">
        <f>+F225*2.87%</f>
        <v>615.61500000000001</v>
      </c>
      <c r="H225" s="17">
        <f>+F225*3.04%</f>
        <v>652.08000000000004</v>
      </c>
      <c r="I225" s="17">
        <v>0</v>
      </c>
      <c r="J225" s="17">
        <v>9580.34</v>
      </c>
      <c r="K225" s="17">
        <f>+G225+H225+I225+J225</f>
        <v>10848.035</v>
      </c>
      <c r="L225" s="18">
        <v>10601.96</v>
      </c>
    </row>
    <row r="226" spans="1:12" ht="16.5" thickBot="1" x14ac:dyDescent="0.3">
      <c r="A226" s="166" t="s">
        <v>411</v>
      </c>
      <c r="B226" s="172" t="s">
        <v>412</v>
      </c>
      <c r="C226" s="15" t="s">
        <v>251</v>
      </c>
      <c r="D226" s="16" t="s">
        <v>38</v>
      </c>
      <c r="E226" s="173" t="s">
        <v>18</v>
      </c>
      <c r="F226" s="168">
        <v>21450</v>
      </c>
      <c r="G226" s="170">
        <f>+F226*2.87%</f>
        <v>615.61500000000001</v>
      </c>
      <c r="H226" s="170">
        <f>+F226*3.04%</f>
        <v>652.08000000000004</v>
      </c>
      <c r="I226" s="170">
        <v>0</v>
      </c>
      <c r="J226" s="170">
        <v>25</v>
      </c>
      <c r="K226" s="170">
        <f>+G226+H226+I226+J226</f>
        <v>1292.6950000000002</v>
      </c>
      <c r="L226" s="171">
        <v>20157.3</v>
      </c>
    </row>
    <row r="227" spans="1:12" ht="16.5" thickBot="1" x14ac:dyDescent="0.3">
      <c r="A227" s="40"/>
      <c r="B227" s="29"/>
      <c r="C227" s="27">
        <f>+COUNTA(C222:C225)</f>
        <v>4</v>
      </c>
      <c r="D227" s="41"/>
      <c r="E227" s="41"/>
      <c r="F227" s="30">
        <f>SUM(F222:F226)</f>
        <v>159400</v>
      </c>
      <c r="G227" s="30">
        <v>4574.79</v>
      </c>
      <c r="H227" s="30">
        <f t="shared" ref="H227:J227" si="61">SUM(H222:H226)</f>
        <v>4845.76</v>
      </c>
      <c r="I227" s="30">
        <f t="shared" si="61"/>
        <v>1854</v>
      </c>
      <c r="J227" s="30">
        <f t="shared" si="61"/>
        <v>17176.73</v>
      </c>
      <c r="K227" s="30">
        <v>22985.39</v>
      </c>
      <c r="L227" s="30">
        <f>SUM(L222:L226)</f>
        <v>130948.71999999999</v>
      </c>
    </row>
    <row r="228" spans="1:12" ht="16.5" thickBot="1" x14ac:dyDescent="0.3">
      <c r="A228" s="69"/>
      <c r="B228" s="70"/>
      <c r="C228" s="70"/>
      <c r="D228" s="71"/>
      <c r="E228" s="71"/>
      <c r="F228" s="70"/>
      <c r="G228" s="175"/>
      <c r="H228" s="70"/>
      <c r="I228" s="70"/>
      <c r="J228" s="70"/>
      <c r="K228" s="70"/>
      <c r="L228" s="70"/>
    </row>
    <row r="229" spans="1:12" ht="16.5" thickBot="1" x14ac:dyDescent="0.3">
      <c r="A229" s="56"/>
      <c r="B229" s="56" t="s">
        <v>276</v>
      </c>
      <c r="C229" s="57"/>
      <c r="D229" s="58"/>
      <c r="E229" s="58"/>
      <c r="F229" s="57"/>
      <c r="G229" s="57"/>
      <c r="H229" s="57"/>
      <c r="I229" s="57"/>
      <c r="J229" s="57"/>
      <c r="K229" s="57"/>
      <c r="L229" s="59"/>
    </row>
    <row r="230" spans="1:12" ht="15.75" x14ac:dyDescent="0.25">
      <c r="A230" s="94" t="s">
        <v>277</v>
      </c>
      <c r="B230" s="95" t="s">
        <v>278</v>
      </c>
      <c r="C230" s="95" t="s">
        <v>58</v>
      </c>
      <c r="D230" s="96" t="s">
        <v>34</v>
      </c>
      <c r="E230" s="125" t="s">
        <v>30</v>
      </c>
      <c r="F230" s="96">
        <v>75000</v>
      </c>
      <c r="G230" s="97">
        <f t="shared" ref="G230:G236" si="62">+F230*2.87%</f>
        <v>2152.5</v>
      </c>
      <c r="H230" s="97">
        <f t="shared" ref="H230:H236" si="63">+F230*3.04%</f>
        <v>2280</v>
      </c>
      <c r="I230" s="97">
        <v>6309.38</v>
      </c>
      <c r="J230" s="97">
        <v>11141</v>
      </c>
      <c r="K230" s="97">
        <f t="shared" ref="K230:K235" si="64">+G230+H230+I230+J230</f>
        <v>21882.880000000001</v>
      </c>
      <c r="L230" s="98">
        <f t="shared" ref="L230:L235" si="65">+F230-K230</f>
        <v>53117.119999999995</v>
      </c>
    </row>
    <row r="231" spans="1:12" ht="15.75" x14ac:dyDescent="0.25">
      <c r="A231" s="36" t="s">
        <v>279</v>
      </c>
      <c r="B231" s="15" t="s">
        <v>280</v>
      </c>
      <c r="C231" s="15" t="s">
        <v>281</v>
      </c>
      <c r="D231" s="19" t="s">
        <v>50</v>
      </c>
      <c r="E231" s="37" t="s">
        <v>30</v>
      </c>
      <c r="F231" s="19">
        <v>50000</v>
      </c>
      <c r="G231" s="17">
        <f t="shared" si="62"/>
        <v>1435</v>
      </c>
      <c r="H231" s="17">
        <f t="shared" si="63"/>
        <v>1520</v>
      </c>
      <c r="I231" s="17">
        <v>1854</v>
      </c>
      <c r="J231" s="17">
        <v>25</v>
      </c>
      <c r="K231" s="17">
        <f t="shared" si="64"/>
        <v>4834</v>
      </c>
      <c r="L231" s="18">
        <f t="shared" si="65"/>
        <v>45166</v>
      </c>
    </row>
    <row r="232" spans="1:12" ht="15.75" x14ac:dyDescent="0.25">
      <c r="A232" s="36" t="s">
        <v>282</v>
      </c>
      <c r="B232" s="15" t="s">
        <v>283</v>
      </c>
      <c r="C232" s="15" t="s">
        <v>371</v>
      </c>
      <c r="D232" s="19" t="s">
        <v>50</v>
      </c>
      <c r="E232" s="37" t="s">
        <v>30</v>
      </c>
      <c r="F232" s="19">
        <v>31500</v>
      </c>
      <c r="G232" s="17">
        <f t="shared" si="62"/>
        <v>904.05</v>
      </c>
      <c r="H232" s="17">
        <f t="shared" si="63"/>
        <v>957.6</v>
      </c>
      <c r="I232" s="17">
        <v>0</v>
      </c>
      <c r="J232" s="17">
        <v>7257.41</v>
      </c>
      <c r="K232" s="17">
        <f t="shared" si="64"/>
        <v>9119.06</v>
      </c>
      <c r="L232" s="18">
        <f t="shared" si="65"/>
        <v>22380.940000000002</v>
      </c>
    </row>
    <row r="233" spans="1:12" ht="15.75" x14ac:dyDescent="0.25">
      <c r="A233" s="36" t="s">
        <v>284</v>
      </c>
      <c r="B233" s="15" t="s">
        <v>285</v>
      </c>
      <c r="C233" s="15" t="s">
        <v>371</v>
      </c>
      <c r="D233" s="19" t="s">
        <v>50</v>
      </c>
      <c r="E233" s="37" t="s">
        <v>30</v>
      </c>
      <c r="F233" s="19">
        <v>31500</v>
      </c>
      <c r="G233" s="17">
        <f t="shared" si="62"/>
        <v>904.05</v>
      </c>
      <c r="H233" s="17">
        <f t="shared" si="63"/>
        <v>957.6</v>
      </c>
      <c r="I233" s="17">
        <v>0</v>
      </c>
      <c r="J233" s="17">
        <v>9818.2999999999993</v>
      </c>
      <c r="K233" s="17">
        <f t="shared" si="64"/>
        <v>11679.949999999999</v>
      </c>
      <c r="L233" s="18">
        <f t="shared" si="65"/>
        <v>19820.050000000003</v>
      </c>
    </row>
    <row r="234" spans="1:12" ht="15.75" x14ac:dyDescent="0.25">
      <c r="A234" s="36" t="s">
        <v>286</v>
      </c>
      <c r="B234" s="15" t="s">
        <v>287</v>
      </c>
      <c r="C234" s="15" t="s">
        <v>371</v>
      </c>
      <c r="D234" s="19" t="s">
        <v>50</v>
      </c>
      <c r="E234" s="37" t="s">
        <v>30</v>
      </c>
      <c r="F234" s="19">
        <v>31500</v>
      </c>
      <c r="G234" s="17">
        <f t="shared" si="62"/>
        <v>904.05</v>
      </c>
      <c r="H234" s="17">
        <f t="shared" si="63"/>
        <v>957.6</v>
      </c>
      <c r="I234" s="17">
        <v>0</v>
      </c>
      <c r="J234" s="17">
        <v>7597.67</v>
      </c>
      <c r="K234" s="17">
        <f t="shared" si="64"/>
        <v>9459.32</v>
      </c>
      <c r="L234" s="18">
        <f t="shared" si="65"/>
        <v>22040.68</v>
      </c>
    </row>
    <row r="235" spans="1:12" ht="15.75" x14ac:dyDescent="0.25">
      <c r="A235" s="36" t="s">
        <v>288</v>
      </c>
      <c r="B235" s="15" t="s">
        <v>289</v>
      </c>
      <c r="C235" s="15" t="s">
        <v>371</v>
      </c>
      <c r="D235" s="19" t="s">
        <v>50</v>
      </c>
      <c r="E235" s="37" t="s">
        <v>30</v>
      </c>
      <c r="F235" s="19">
        <v>31500</v>
      </c>
      <c r="G235" s="17">
        <f t="shared" si="62"/>
        <v>904.05</v>
      </c>
      <c r="H235" s="17">
        <f t="shared" si="63"/>
        <v>957.6</v>
      </c>
      <c r="I235" s="17">
        <v>0</v>
      </c>
      <c r="J235" s="17">
        <v>1391</v>
      </c>
      <c r="K235" s="17">
        <f t="shared" si="64"/>
        <v>3252.65</v>
      </c>
      <c r="L235" s="18">
        <f t="shared" si="65"/>
        <v>28247.35</v>
      </c>
    </row>
    <row r="236" spans="1:12" ht="16.5" thickBot="1" x14ac:dyDescent="0.3">
      <c r="A236" s="155">
        <v>761</v>
      </c>
      <c r="B236" s="100" t="s">
        <v>292</v>
      </c>
      <c r="C236" s="156" t="s">
        <v>375</v>
      </c>
      <c r="D236" s="111" t="s">
        <v>38</v>
      </c>
      <c r="E236" s="111" t="s">
        <v>30</v>
      </c>
      <c r="F236" s="101">
        <v>30000</v>
      </c>
      <c r="G236" s="101">
        <f t="shared" si="62"/>
        <v>861</v>
      </c>
      <c r="H236" s="101">
        <f t="shared" si="63"/>
        <v>912</v>
      </c>
      <c r="I236" s="101"/>
      <c r="J236" s="101">
        <v>5850.78</v>
      </c>
      <c r="K236" s="101">
        <f>+G236+H236+I236+J236</f>
        <v>7623.78</v>
      </c>
      <c r="L236" s="157">
        <f>+F236-K236</f>
        <v>22376.22</v>
      </c>
    </row>
    <row r="237" spans="1:12" ht="16.5" thickBot="1" x14ac:dyDescent="0.3">
      <c r="A237" s="40"/>
      <c r="B237" s="29"/>
      <c r="C237" s="27">
        <f>+COUNTA(C230:C236)</f>
        <v>7</v>
      </c>
      <c r="D237" s="41"/>
      <c r="E237" s="41"/>
      <c r="F237" s="30">
        <f t="shared" ref="F237:K237" si="66">SUM(F230:F236)</f>
        <v>281000</v>
      </c>
      <c r="G237" s="30">
        <f t="shared" si="66"/>
        <v>8064.7000000000007</v>
      </c>
      <c r="H237" s="30">
        <f t="shared" si="66"/>
        <v>8542.4000000000015</v>
      </c>
      <c r="I237" s="30">
        <f t="shared" si="66"/>
        <v>8163.38</v>
      </c>
      <c r="J237" s="30">
        <f t="shared" si="66"/>
        <v>43081.159999999996</v>
      </c>
      <c r="K237" s="30">
        <f t="shared" si="66"/>
        <v>67851.64</v>
      </c>
      <c r="L237" s="31">
        <f>SUM(L230:L236)</f>
        <v>213148.36</v>
      </c>
    </row>
    <row r="238" spans="1:12" ht="16.5" thickBot="1" x14ac:dyDescent="0.3">
      <c r="A238" s="32"/>
      <c r="B238" s="33"/>
      <c r="C238" s="48"/>
      <c r="D238" s="49"/>
      <c r="E238" s="49"/>
      <c r="F238" s="35"/>
      <c r="G238" s="35"/>
      <c r="H238" s="35"/>
      <c r="I238" s="35"/>
      <c r="J238" s="35"/>
      <c r="K238" s="35"/>
      <c r="L238" s="35"/>
    </row>
    <row r="239" spans="1:12" ht="16.5" thickBot="1" x14ac:dyDescent="0.3">
      <c r="A239" s="56"/>
      <c r="B239" s="56" t="s">
        <v>293</v>
      </c>
      <c r="C239" s="57"/>
      <c r="D239" s="58"/>
      <c r="E239" s="58"/>
      <c r="F239" s="57"/>
      <c r="G239" s="57"/>
      <c r="H239" s="57"/>
      <c r="I239" s="57"/>
      <c r="J239" s="57"/>
      <c r="K239" s="57"/>
      <c r="L239" s="59"/>
    </row>
    <row r="240" spans="1:12" ht="15.75" x14ac:dyDescent="0.25">
      <c r="A240" s="94" t="s">
        <v>294</v>
      </c>
      <c r="B240" s="158" t="s">
        <v>295</v>
      </c>
      <c r="C240" s="158" t="s">
        <v>58</v>
      </c>
      <c r="D240" s="104" t="s">
        <v>50</v>
      </c>
      <c r="E240" s="104" t="s">
        <v>30</v>
      </c>
      <c r="F240" s="159">
        <v>45000</v>
      </c>
      <c r="G240" s="97">
        <f>+F240*2.87%</f>
        <v>1291.5</v>
      </c>
      <c r="H240" s="97">
        <f>+F240*3.04%</f>
        <v>1368</v>
      </c>
      <c r="I240" s="97">
        <v>1148.33</v>
      </c>
      <c r="J240" s="97">
        <v>6139</v>
      </c>
      <c r="K240" s="97">
        <f>+G240+H240+I240+J240</f>
        <v>9946.83</v>
      </c>
      <c r="L240" s="98">
        <f>+F240-K240</f>
        <v>35053.17</v>
      </c>
    </row>
    <row r="241" spans="1:12" ht="15.75" x14ac:dyDescent="0.25">
      <c r="A241" s="36" t="s">
        <v>296</v>
      </c>
      <c r="B241" s="54" t="s">
        <v>297</v>
      </c>
      <c r="C241" s="54" t="s">
        <v>375</v>
      </c>
      <c r="D241" s="16" t="s">
        <v>38</v>
      </c>
      <c r="E241" s="16" t="s">
        <v>30</v>
      </c>
      <c r="F241" s="55">
        <v>22050</v>
      </c>
      <c r="G241" s="17">
        <f>+F241*2.87%</f>
        <v>632.83500000000004</v>
      </c>
      <c r="H241" s="17">
        <f>+F241*3.04%</f>
        <v>670.32</v>
      </c>
      <c r="I241" s="17">
        <v>0</v>
      </c>
      <c r="J241" s="17">
        <v>7667.57</v>
      </c>
      <c r="K241" s="17">
        <f>+G241+H241+I241+J241</f>
        <v>8970.7250000000004</v>
      </c>
      <c r="L241" s="18">
        <v>13079.27</v>
      </c>
    </row>
    <row r="242" spans="1:12" ht="15.75" x14ac:dyDescent="0.25">
      <c r="A242" s="36" t="s">
        <v>298</v>
      </c>
      <c r="B242" s="15" t="s">
        <v>299</v>
      </c>
      <c r="C242" s="54" t="s">
        <v>375</v>
      </c>
      <c r="D242" s="19" t="s">
        <v>38</v>
      </c>
      <c r="E242" s="19" t="s">
        <v>30</v>
      </c>
      <c r="F242" s="17">
        <v>21450</v>
      </c>
      <c r="G242" s="17">
        <f>+F242*2.87%</f>
        <v>615.61500000000001</v>
      </c>
      <c r="H242" s="17">
        <f>+F242*3.04%</f>
        <v>652.08000000000004</v>
      </c>
      <c r="I242" s="17">
        <v>0</v>
      </c>
      <c r="J242" s="17">
        <v>10694.68</v>
      </c>
      <c r="K242" s="17">
        <f>+G242+H242+I242+J242</f>
        <v>11962.375</v>
      </c>
      <c r="L242" s="18">
        <v>9487.6200000000008</v>
      </c>
    </row>
    <row r="243" spans="1:12" ht="16.5" thickBot="1" x14ac:dyDescent="0.3">
      <c r="A243" s="36" t="s">
        <v>300</v>
      </c>
      <c r="B243" s="15" t="s">
        <v>301</v>
      </c>
      <c r="C243" s="54" t="s">
        <v>375</v>
      </c>
      <c r="D243" s="16" t="s">
        <v>38</v>
      </c>
      <c r="E243" s="19" t="s">
        <v>30</v>
      </c>
      <c r="F243" s="17">
        <v>21450</v>
      </c>
      <c r="G243" s="17">
        <f>+F243*2.87%</f>
        <v>615.61500000000001</v>
      </c>
      <c r="H243" s="17">
        <f>+F243*3.04%</f>
        <v>652.08000000000004</v>
      </c>
      <c r="I243" s="17">
        <v>0</v>
      </c>
      <c r="J243" s="17">
        <v>9982.5400000000009</v>
      </c>
      <c r="K243" s="17">
        <f>+G243+H243+I243+J243</f>
        <v>11250.235000000001</v>
      </c>
      <c r="L243" s="18">
        <v>10199.76</v>
      </c>
    </row>
    <row r="244" spans="1:12" ht="16.5" thickBot="1" x14ac:dyDescent="0.3">
      <c r="A244" s="40"/>
      <c r="B244" s="29"/>
      <c r="C244" s="27">
        <f>+COUNTA(C240:C243)</f>
        <v>4</v>
      </c>
      <c r="D244" s="41"/>
      <c r="E244" s="41"/>
      <c r="F244" s="30">
        <f t="shared" ref="F244:J244" si="67">SUM(F240:F243)</f>
        <v>109950</v>
      </c>
      <c r="G244" s="30">
        <f t="shared" si="67"/>
        <v>3155.5649999999996</v>
      </c>
      <c r="H244" s="30">
        <f t="shared" si="67"/>
        <v>3342.48</v>
      </c>
      <c r="I244" s="30">
        <f t="shared" si="67"/>
        <v>1148.33</v>
      </c>
      <c r="J244" s="30">
        <f t="shared" si="67"/>
        <v>34483.79</v>
      </c>
      <c r="K244" s="30">
        <v>52121.599999999999</v>
      </c>
      <c r="L244" s="30">
        <f>SUM(L240:L243)</f>
        <v>67819.820000000007</v>
      </c>
    </row>
    <row r="245" spans="1:12" ht="15.75" x14ac:dyDescent="0.25">
      <c r="A245" s="42"/>
      <c r="B245" s="43"/>
      <c r="C245" s="43"/>
      <c r="D245" s="44"/>
      <c r="E245" s="44"/>
      <c r="F245" s="43"/>
      <c r="G245" s="43"/>
      <c r="H245" s="43"/>
      <c r="I245" s="43"/>
      <c r="J245" s="43"/>
      <c r="K245" s="43"/>
      <c r="L245" s="43"/>
    </row>
    <row r="246" spans="1:12" ht="15.75" x14ac:dyDescent="0.25">
      <c r="A246" s="42"/>
      <c r="B246" s="43"/>
      <c r="C246" s="43"/>
      <c r="D246" s="44"/>
      <c r="E246" s="44"/>
      <c r="F246" s="43"/>
      <c r="G246" s="43"/>
      <c r="H246" s="43"/>
      <c r="I246" s="43"/>
      <c r="J246" s="43"/>
      <c r="K246" s="43"/>
      <c r="L246" s="43"/>
    </row>
    <row r="247" spans="1:12" ht="15.75" x14ac:dyDescent="0.25">
      <c r="A247" s="42"/>
      <c r="B247" s="43"/>
      <c r="C247" s="43"/>
      <c r="D247" s="44"/>
      <c r="E247" s="44"/>
      <c r="F247" s="43"/>
      <c r="G247" s="43"/>
      <c r="H247" s="43"/>
      <c r="I247" s="43"/>
      <c r="J247" s="43"/>
      <c r="K247" s="43"/>
      <c r="L247" s="43"/>
    </row>
    <row r="248" spans="1:12" ht="15.75" x14ac:dyDescent="0.25">
      <c r="A248" s="42"/>
      <c r="B248" s="43"/>
      <c r="C248" s="43"/>
      <c r="D248" s="44"/>
      <c r="E248" s="44"/>
      <c r="F248" s="43"/>
      <c r="G248" s="43"/>
      <c r="H248" s="43"/>
      <c r="I248" s="43"/>
      <c r="J248" s="43"/>
      <c r="K248" s="43"/>
      <c r="L248" s="43"/>
    </row>
    <row r="249" spans="1:12" ht="15.75" x14ac:dyDescent="0.25">
      <c r="A249" s="42"/>
      <c r="B249" s="43"/>
      <c r="C249" s="43"/>
      <c r="D249" s="44"/>
      <c r="E249" s="44"/>
      <c r="F249" s="43"/>
      <c r="G249" s="43"/>
      <c r="H249" s="43"/>
      <c r="I249" s="43"/>
      <c r="J249" s="43"/>
      <c r="K249" s="43"/>
      <c r="L249" s="43"/>
    </row>
    <row r="250" spans="1:12" ht="16.5" thickBot="1" x14ac:dyDescent="0.3">
      <c r="A250" s="42"/>
      <c r="B250" s="43"/>
      <c r="C250" s="43"/>
      <c r="D250" s="44"/>
      <c r="E250" s="44"/>
      <c r="F250" s="43"/>
      <c r="G250" s="43"/>
      <c r="H250" s="43"/>
      <c r="I250" s="43"/>
      <c r="J250" s="43"/>
      <c r="K250" s="43"/>
      <c r="L250" s="43"/>
    </row>
    <row r="251" spans="1:12" ht="16.5" thickBot="1" x14ac:dyDescent="0.3">
      <c r="A251" s="56"/>
      <c r="B251" s="56" t="s">
        <v>302</v>
      </c>
      <c r="C251" s="57"/>
      <c r="D251" s="58"/>
      <c r="E251" s="58"/>
      <c r="F251" s="57"/>
      <c r="G251" s="57"/>
      <c r="H251" s="57"/>
      <c r="I251" s="57"/>
      <c r="J251" s="57"/>
      <c r="K251" s="57"/>
      <c r="L251" s="59"/>
    </row>
    <row r="252" spans="1:12" ht="15.75" x14ac:dyDescent="0.25">
      <c r="A252" s="132" t="s">
        <v>303</v>
      </c>
      <c r="B252" s="133" t="s">
        <v>304</v>
      </c>
      <c r="C252" s="95" t="s">
        <v>376</v>
      </c>
      <c r="D252" s="104" t="s">
        <v>38</v>
      </c>
      <c r="E252" s="96" t="s">
        <v>30</v>
      </c>
      <c r="F252" s="97">
        <v>22050</v>
      </c>
      <c r="G252" s="97">
        <f t="shared" ref="G252:G258" si="68">+F252*2.87%</f>
        <v>632.83500000000004</v>
      </c>
      <c r="H252" s="97">
        <f t="shared" ref="H252:H258" si="69">+F252*3.04%</f>
        <v>670.32</v>
      </c>
      <c r="I252" s="97">
        <v>0</v>
      </c>
      <c r="J252" s="97">
        <v>16619.310000000001</v>
      </c>
      <c r="K252" s="97">
        <v>17922.471000000001</v>
      </c>
      <c r="L252" s="98">
        <v>4127.53</v>
      </c>
    </row>
    <row r="253" spans="1:12" ht="15.75" x14ac:dyDescent="0.25">
      <c r="A253" s="160" t="s">
        <v>305</v>
      </c>
      <c r="B253" s="14" t="s">
        <v>306</v>
      </c>
      <c r="C253" s="15" t="s">
        <v>376</v>
      </c>
      <c r="D253" s="19" t="s">
        <v>34</v>
      </c>
      <c r="E253" s="19" t="s">
        <v>18</v>
      </c>
      <c r="F253" s="17">
        <v>30000</v>
      </c>
      <c r="G253" s="17">
        <f t="shared" si="68"/>
        <v>861</v>
      </c>
      <c r="H253" s="17">
        <f t="shared" si="69"/>
        <v>912</v>
      </c>
      <c r="I253" s="17">
        <v>0</v>
      </c>
      <c r="J253" s="17">
        <v>12546.35</v>
      </c>
      <c r="K253" s="17">
        <v>14319.35</v>
      </c>
      <c r="L253" s="18">
        <f>+F253-K253</f>
        <v>15680.65</v>
      </c>
    </row>
    <row r="254" spans="1:12" ht="15.75" x14ac:dyDescent="0.25">
      <c r="A254" s="160" t="s">
        <v>307</v>
      </c>
      <c r="B254" s="14" t="s">
        <v>308</v>
      </c>
      <c r="C254" s="15" t="s">
        <v>376</v>
      </c>
      <c r="D254" s="16" t="s">
        <v>38</v>
      </c>
      <c r="E254" s="19" t="s">
        <v>30</v>
      </c>
      <c r="F254" s="17">
        <v>22050</v>
      </c>
      <c r="G254" s="17">
        <f t="shared" si="68"/>
        <v>632.83500000000004</v>
      </c>
      <c r="H254" s="17">
        <f t="shared" si="69"/>
        <v>670.32</v>
      </c>
      <c r="I254" s="17">
        <v>0</v>
      </c>
      <c r="J254" s="17">
        <v>2716</v>
      </c>
      <c r="K254" s="17">
        <f>+G254+H254+J254</f>
        <v>4019.1550000000002</v>
      </c>
      <c r="L254" s="18">
        <v>18030.84</v>
      </c>
    </row>
    <row r="255" spans="1:12" ht="15.75" x14ac:dyDescent="0.25">
      <c r="A255" s="160" t="s">
        <v>309</v>
      </c>
      <c r="B255" s="14" t="s">
        <v>310</v>
      </c>
      <c r="C255" s="15" t="s">
        <v>376</v>
      </c>
      <c r="D255" s="16" t="s">
        <v>38</v>
      </c>
      <c r="E255" s="19" t="s">
        <v>30</v>
      </c>
      <c r="F255" s="17">
        <v>22050</v>
      </c>
      <c r="G255" s="17">
        <f t="shared" si="68"/>
        <v>632.83500000000004</v>
      </c>
      <c r="H255" s="17">
        <f t="shared" si="69"/>
        <v>670.32</v>
      </c>
      <c r="I255" s="17">
        <v>0</v>
      </c>
      <c r="J255" s="17">
        <v>1391</v>
      </c>
      <c r="K255" s="17">
        <v>2694.16</v>
      </c>
      <c r="L255" s="18">
        <v>19355.84</v>
      </c>
    </row>
    <row r="256" spans="1:12" ht="15.75" x14ac:dyDescent="0.25">
      <c r="A256" s="134" t="s">
        <v>311</v>
      </c>
      <c r="B256" s="14" t="s">
        <v>312</v>
      </c>
      <c r="C256" s="15" t="s">
        <v>376</v>
      </c>
      <c r="D256" s="16" t="s">
        <v>38</v>
      </c>
      <c r="E256" s="19" t="s">
        <v>30</v>
      </c>
      <c r="F256" s="17">
        <v>22050</v>
      </c>
      <c r="G256" s="17">
        <f t="shared" si="68"/>
        <v>632.83500000000004</v>
      </c>
      <c r="H256" s="17">
        <f t="shared" si="69"/>
        <v>670.32</v>
      </c>
      <c r="I256" s="17">
        <v>0</v>
      </c>
      <c r="J256" s="17">
        <v>16548.55</v>
      </c>
      <c r="K256" s="17">
        <v>17851.71</v>
      </c>
      <c r="L256" s="18">
        <v>4198.29</v>
      </c>
    </row>
    <row r="257" spans="1:12" ht="15.75" x14ac:dyDescent="0.25">
      <c r="A257" s="160" t="s">
        <v>313</v>
      </c>
      <c r="B257" s="14" t="s">
        <v>314</v>
      </c>
      <c r="C257" s="15" t="s">
        <v>376</v>
      </c>
      <c r="D257" s="16" t="s">
        <v>38</v>
      </c>
      <c r="E257" s="19" t="s">
        <v>30</v>
      </c>
      <c r="F257" s="17">
        <v>21450</v>
      </c>
      <c r="G257" s="17">
        <f t="shared" si="68"/>
        <v>615.61500000000001</v>
      </c>
      <c r="H257" s="17">
        <f t="shared" si="69"/>
        <v>652.08000000000004</v>
      </c>
      <c r="I257" s="17">
        <v>0</v>
      </c>
      <c r="J257" s="17">
        <v>7094.82</v>
      </c>
      <c r="K257" s="17">
        <v>8362.52</v>
      </c>
      <c r="L257" s="18">
        <v>13087.48</v>
      </c>
    </row>
    <row r="258" spans="1:12" ht="16.5" thickBot="1" x14ac:dyDescent="0.3">
      <c r="A258" s="161">
        <v>760</v>
      </c>
      <c r="B258" s="162" t="s">
        <v>315</v>
      </c>
      <c r="C258" s="100" t="s">
        <v>376</v>
      </c>
      <c r="D258" s="111" t="s">
        <v>38</v>
      </c>
      <c r="E258" s="145" t="s">
        <v>18</v>
      </c>
      <c r="F258" s="101">
        <v>21450</v>
      </c>
      <c r="G258" s="101">
        <f t="shared" si="68"/>
        <v>615.61500000000001</v>
      </c>
      <c r="H258" s="101">
        <f t="shared" si="69"/>
        <v>652.08000000000004</v>
      </c>
      <c r="I258" s="101"/>
      <c r="J258" s="101">
        <v>5677.45</v>
      </c>
      <c r="K258" s="101">
        <v>6945.15</v>
      </c>
      <c r="L258" s="18">
        <v>14504.85</v>
      </c>
    </row>
    <row r="259" spans="1:12" ht="16.5" thickBot="1" x14ac:dyDescent="0.3">
      <c r="A259" s="47"/>
      <c r="B259" s="26"/>
      <c r="C259" s="27">
        <f>+COUNTA(C252:C258)</f>
        <v>7</v>
      </c>
      <c r="D259" s="41"/>
      <c r="E259" s="41"/>
      <c r="F259" s="30">
        <f>SUM(F252:F258)</f>
        <v>161100</v>
      </c>
      <c r="G259" s="30">
        <v>4623.6000000000004</v>
      </c>
      <c r="H259" s="30">
        <f>SUM(H252:H258)</f>
        <v>4897.4400000000005</v>
      </c>
      <c r="I259" s="30">
        <f>SUM(I252:I256)</f>
        <v>0</v>
      </c>
      <c r="J259" s="30">
        <f>SUM(J252:J258)</f>
        <v>62593.48</v>
      </c>
      <c r="K259" s="30">
        <f>SUM(K252:K258)</f>
        <v>72114.515999999989</v>
      </c>
      <c r="L259" s="31">
        <f>SUM(L252:L258)</f>
        <v>88985.48000000001</v>
      </c>
    </row>
    <row r="260" spans="1:12" ht="16.5" thickBot="1" x14ac:dyDescent="0.3">
      <c r="A260" s="42"/>
      <c r="B260" s="43"/>
      <c r="C260" s="43"/>
      <c r="D260" s="44"/>
      <c r="E260" s="44"/>
      <c r="F260" s="43"/>
      <c r="G260" s="43"/>
      <c r="H260" s="43"/>
      <c r="I260" s="43"/>
      <c r="J260" s="43"/>
      <c r="K260" s="43"/>
      <c r="L260" s="43"/>
    </row>
    <row r="261" spans="1:12" ht="16.5" thickBot="1" x14ac:dyDescent="0.3">
      <c r="A261" s="56"/>
      <c r="B261" s="56" t="s">
        <v>316</v>
      </c>
      <c r="C261" s="57"/>
      <c r="D261" s="58"/>
      <c r="E261" s="58"/>
      <c r="F261" s="57"/>
      <c r="G261" s="57"/>
      <c r="H261" s="57"/>
      <c r="I261" s="57"/>
      <c r="J261" s="57"/>
      <c r="K261" s="57"/>
      <c r="L261" s="59"/>
    </row>
    <row r="262" spans="1:12" ht="15.75" x14ac:dyDescent="0.25">
      <c r="A262" s="94" t="s">
        <v>317</v>
      </c>
      <c r="B262" s="95" t="s">
        <v>318</v>
      </c>
      <c r="C262" s="95" t="s">
        <v>319</v>
      </c>
      <c r="D262" s="96" t="s">
        <v>50</v>
      </c>
      <c r="E262" s="96" t="s">
        <v>30</v>
      </c>
      <c r="F262" s="97">
        <v>31227.29</v>
      </c>
      <c r="G262" s="97">
        <f t="shared" ref="G262:G266" si="70">+F262*2.87%</f>
        <v>896.22322300000008</v>
      </c>
      <c r="H262" s="97">
        <f t="shared" ref="H262:H266" si="71">+F262*3.04%</f>
        <v>949.30961600000001</v>
      </c>
      <c r="I262" s="97">
        <v>0</v>
      </c>
      <c r="J262" s="97">
        <v>125</v>
      </c>
      <c r="K262" s="97">
        <f t="shared" ref="K262:K266" si="72">+G262+H262+I262+J262</f>
        <v>1970.532839</v>
      </c>
      <c r="L262" s="98">
        <f>+F262-K262</f>
        <v>29256.757161000001</v>
      </c>
    </row>
    <row r="263" spans="1:12" ht="15.75" x14ac:dyDescent="0.25">
      <c r="A263" s="36" t="s">
        <v>320</v>
      </c>
      <c r="B263" s="15" t="s">
        <v>381</v>
      </c>
      <c r="C263" s="15" t="s">
        <v>54</v>
      </c>
      <c r="D263" s="16" t="s">
        <v>38</v>
      </c>
      <c r="E263" s="19" t="s">
        <v>30</v>
      </c>
      <c r="F263" s="17">
        <v>30000</v>
      </c>
      <c r="G263" s="17">
        <f t="shared" si="70"/>
        <v>861</v>
      </c>
      <c r="H263" s="17">
        <f t="shared" si="71"/>
        <v>912</v>
      </c>
      <c r="I263" s="17">
        <v>0</v>
      </c>
      <c r="J263" s="17">
        <v>19865.310000000001</v>
      </c>
      <c r="K263" s="17">
        <f t="shared" si="72"/>
        <v>21638.31</v>
      </c>
      <c r="L263" s="18">
        <f>+F263-K263</f>
        <v>8361.6899999999987</v>
      </c>
    </row>
    <row r="264" spans="1:12" ht="15.75" x14ac:dyDescent="0.25">
      <c r="A264" s="72">
        <v>151</v>
      </c>
      <c r="B264" s="73" t="s">
        <v>321</v>
      </c>
      <c r="C264" s="66" t="s">
        <v>385</v>
      </c>
      <c r="D264" s="37" t="s">
        <v>22</v>
      </c>
      <c r="E264" s="37" t="s">
        <v>30</v>
      </c>
      <c r="F264" s="74">
        <v>31500</v>
      </c>
      <c r="G264" s="17">
        <f t="shared" si="70"/>
        <v>904.05</v>
      </c>
      <c r="H264" s="17">
        <f t="shared" si="71"/>
        <v>957.6</v>
      </c>
      <c r="I264" s="17">
        <v>0</v>
      </c>
      <c r="J264" s="17">
        <v>3153.78</v>
      </c>
      <c r="K264" s="17">
        <f t="shared" si="72"/>
        <v>5015.43</v>
      </c>
      <c r="L264" s="18">
        <f t="shared" ref="L264:L267" si="73">+F264-K264</f>
        <v>26484.57</v>
      </c>
    </row>
    <row r="265" spans="1:12" ht="15.75" x14ac:dyDescent="0.25">
      <c r="A265" s="36" t="s">
        <v>322</v>
      </c>
      <c r="B265" s="15" t="s">
        <v>323</v>
      </c>
      <c r="C265" s="15" t="s">
        <v>232</v>
      </c>
      <c r="D265" s="19" t="s">
        <v>34</v>
      </c>
      <c r="E265" s="19" t="s">
        <v>30</v>
      </c>
      <c r="F265" s="17">
        <v>22050</v>
      </c>
      <c r="G265" s="17">
        <f t="shared" si="70"/>
        <v>632.83500000000004</v>
      </c>
      <c r="H265" s="17">
        <f t="shared" si="71"/>
        <v>670.32</v>
      </c>
      <c r="I265" s="17">
        <v>0</v>
      </c>
      <c r="J265" s="17">
        <v>7598.69</v>
      </c>
      <c r="K265" s="17">
        <f t="shared" si="72"/>
        <v>8901.8449999999993</v>
      </c>
      <c r="L265" s="18">
        <f t="shared" si="73"/>
        <v>13148.155000000001</v>
      </c>
    </row>
    <row r="266" spans="1:12" ht="15.75" x14ac:dyDescent="0.25">
      <c r="A266" s="38" t="s">
        <v>324</v>
      </c>
      <c r="B266" s="21" t="s">
        <v>325</v>
      </c>
      <c r="C266" s="21" t="s">
        <v>251</v>
      </c>
      <c r="D266" s="22" t="s">
        <v>34</v>
      </c>
      <c r="E266" s="22" t="s">
        <v>30</v>
      </c>
      <c r="F266" s="23">
        <v>22729.35</v>
      </c>
      <c r="G266" s="23">
        <f t="shared" si="70"/>
        <v>652.33234499999992</v>
      </c>
      <c r="H266" s="23">
        <f t="shared" si="71"/>
        <v>690.97223999999994</v>
      </c>
      <c r="I266" s="23">
        <v>0</v>
      </c>
      <c r="J266" s="23">
        <v>9257.49</v>
      </c>
      <c r="K266" s="23">
        <f t="shared" si="72"/>
        <v>10600.794585</v>
      </c>
      <c r="L266" s="18">
        <f t="shared" si="73"/>
        <v>12128.555414999999</v>
      </c>
    </row>
    <row r="267" spans="1:12" ht="16.5" thickBot="1" x14ac:dyDescent="0.3">
      <c r="A267" s="99" t="s">
        <v>341</v>
      </c>
      <c r="B267" s="100" t="s">
        <v>342</v>
      </c>
      <c r="C267" s="100" t="s">
        <v>251</v>
      </c>
      <c r="D267" s="111" t="s">
        <v>38</v>
      </c>
      <c r="E267" s="101" t="s">
        <v>18</v>
      </c>
      <c r="F267" s="102">
        <v>21500</v>
      </c>
      <c r="G267" s="102">
        <f>+F267*2.87%</f>
        <v>617.04999999999995</v>
      </c>
      <c r="H267" s="102">
        <f>+F267*3.04%</f>
        <v>653.6</v>
      </c>
      <c r="I267" s="102">
        <v>0</v>
      </c>
      <c r="J267" s="102">
        <v>225</v>
      </c>
      <c r="K267" s="102">
        <f>+G267+H267+I267+J267</f>
        <v>1495.65</v>
      </c>
      <c r="L267" s="18">
        <f t="shared" si="73"/>
        <v>20004.349999999999</v>
      </c>
    </row>
    <row r="268" spans="1:12" ht="16.5" thickBot="1" x14ac:dyDescent="0.3">
      <c r="A268" s="40"/>
      <c r="B268" s="29"/>
      <c r="C268" s="27">
        <f>+COUNTA(C262:C267)</f>
        <v>6</v>
      </c>
      <c r="D268" s="41"/>
      <c r="E268" s="41"/>
      <c r="F268" s="30">
        <f t="shared" ref="F268:K268" si="74">SUM(F262:F267)</f>
        <v>159006.64000000001</v>
      </c>
      <c r="G268" s="30">
        <f t="shared" si="74"/>
        <v>4563.4905680000002</v>
      </c>
      <c r="H268" s="30">
        <f t="shared" si="74"/>
        <v>4833.801856</v>
      </c>
      <c r="I268" s="30">
        <f t="shared" si="74"/>
        <v>0</v>
      </c>
      <c r="J268" s="30">
        <f t="shared" si="74"/>
        <v>40225.269999999997</v>
      </c>
      <c r="K268" s="30">
        <f t="shared" si="74"/>
        <v>49622.562423999996</v>
      </c>
      <c r="L268" s="31">
        <f>SUM(L262:L267)</f>
        <v>109384.07757600001</v>
      </c>
    </row>
    <row r="269" spans="1:12" ht="16.5" thickBot="1" x14ac:dyDescent="0.3">
      <c r="A269" s="42"/>
      <c r="B269" s="43"/>
      <c r="C269" s="43"/>
      <c r="D269" s="44"/>
      <c r="E269" s="44"/>
      <c r="F269" s="43"/>
      <c r="G269" s="43"/>
      <c r="H269" s="43"/>
      <c r="I269" s="43"/>
      <c r="J269" s="43"/>
      <c r="K269" s="43"/>
      <c r="L269" s="43"/>
    </row>
    <row r="270" spans="1:12" ht="16.5" thickBot="1" x14ac:dyDescent="0.3">
      <c r="A270" s="56"/>
      <c r="B270" s="56" t="s">
        <v>326</v>
      </c>
      <c r="C270" s="57"/>
      <c r="D270" s="58"/>
      <c r="E270" s="58"/>
      <c r="F270" s="57"/>
      <c r="G270" s="57"/>
      <c r="H270" s="57"/>
      <c r="I270" s="57"/>
      <c r="J270" s="57"/>
      <c r="K270" s="57"/>
      <c r="L270" s="59"/>
    </row>
    <row r="271" spans="1:12" ht="15.75" x14ac:dyDescent="0.25">
      <c r="A271" s="94" t="s">
        <v>377</v>
      </c>
      <c r="B271" s="95" t="s">
        <v>378</v>
      </c>
      <c r="C271" s="95" t="s">
        <v>379</v>
      </c>
      <c r="D271" s="96" t="s">
        <v>50</v>
      </c>
      <c r="E271" s="96" t="s">
        <v>18</v>
      </c>
      <c r="F271" s="97">
        <v>55000</v>
      </c>
      <c r="G271" s="97">
        <f>+F271*2.87%</f>
        <v>1578.5</v>
      </c>
      <c r="H271" s="97">
        <f>+F271*3.04%</f>
        <v>1672</v>
      </c>
      <c r="I271" s="97">
        <v>2271.71</v>
      </c>
      <c r="J271" s="97">
        <v>2284.7800000000002</v>
      </c>
      <c r="K271" s="97">
        <f t="shared" ref="K271:K283" si="75">+G271+H271+I271+J271</f>
        <v>7806.99</v>
      </c>
      <c r="L271" s="98">
        <f>+F271-K271</f>
        <v>47193.01</v>
      </c>
    </row>
    <row r="272" spans="1:12" ht="15.75" x14ac:dyDescent="0.25">
      <c r="A272" s="36" t="s">
        <v>327</v>
      </c>
      <c r="B272" s="15" t="s">
        <v>328</v>
      </c>
      <c r="C272" s="15" t="s">
        <v>37</v>
      </c>
      <c r="D272" s="16" t="s">
        <v>38</v>
      </c>
      <c r="E272" s="19" t="s">
        <v>30</v>
      </c>
      <c r="F272" s="17">
        <v>19800</v>
      </c>
      <c r="G272" s="17">
        <f t="shared" ref="G272:G283" si="76">+F272*2.87%</f>
        <v>568.26</v>
      </c>
      <c r="H272" s="17">
        <f t="shared" ref="H272:H283" si="77">+F272*3.04%</f>
        <v>601.91999999999996</v>
      </c>
      <c r="I272" s="17">
        <v>0</v>
      </c>
      <c r="J272" s="17">
        <v>25</v>
      </c>
      <c r="K272" s="17">
        <f t="shared" si="75"/>
        <v>1195.1799999999998</v>
      </c>
      <c r="L272" s="18">
        <f>+F272-K272</f>
        <v>18604.82</v>
      </c>
    </row>
    <row r="273" spans="1:12" ht="15.75" x14ac:dyDescent="0.25">
      <c r="A273" s="36" t="s">
        <v>329</v>
      </c>
      <c r="B273" s="15" t="s">
        <v>330</v>
      </c>
      <c r="C273" s="15" t="s">
        <v>232</v>
      </c>
      <c r="D273" s="16" t="s">
        <v>38</v>
      </c>
      <c r="E273" s="19" t="s">
        <v>18</v>
      </c>
      <c r="F273" s="17">
        <v>22050</v>
      </c>
      <c r="G273" s="17">
        <f t="shared" si="76"/>
        <v>632.83500000000004</v>
      </c>
      <c r="H273" s="17">
        <f t="shared" si="77"/>
        <v>670.32</v>
      </c>
      <c r="I273" s="17">
        <v>0</v>
      </c>
      <c r="J273" s="17">
        <v>25</v>
      </c>
      <c r="K273" s="17">
        <f t="shared" si="75"/>
        <v>1328.1550000000002</v>
      </c>
      <c r="L273" s="18">
        <v>20721.84</v>
      </c>
    </row>
    <row r="274" spans="1:12" ht="15.75" x14ac:dyDescent="0.25">
      <c r="A274" s="36" t="s">
        <v>331</v>
      </c>
      <c r="B274" s="15" t="s">
        <v>332</v>
      </c>
      <c r="C274" s="15" t="s">
        <v>251</v>
      </c>
      <c r="D274" s="16" t="s">
        <v>38</v>
      </c>
      <c r="E274" s="19" t="s">
        <v>30</v>
      </c>
      <c r="F274" s="17">
        <v>21450</v>
      </c>
      <c r="G274" s="17">
        <f t="shared" si="76"/>
        <v>615.61500000000001</v>
      </c>
      <c r="H274" s="17">
        <f t="shared" si="77"/>
        <v>652.08000000000004</v>
      </c>
      <c r="I274" s="17">
        <v>0</v>
      </c>
      <c r="J274" s="17">
        <v>10240.6</v>
      </c>
      <c r="K274" s="17">
        <f t="shared" si="75"/>
        <v>11508.295</v>
      </c>
      <c r="L274" s="18">
        <v>8941.7000000000007</v>
      </c>
    </row>
    <row r="275" spans="1:12" ht="15.75" x14ac:dyDescent="0.25">
      <c r="A275" s="36" t="s">
        <v>333</v>
      </c>
      <c r="B275" s="15" t="s">
        <v>334</v>
      </c>
      <c r="C275" s="15" t="s">
        <v>251</v>
      </c>
      <c r="D275" s="16" t="s">
        <v>38</v>
      </c>
      <c r="E275" s="19" t="s">
        <v>30</v>
      </c>
      <c r="F275" s="17">
        <v>21450</v>
      </c>
      <c r="G275" s="17">
        <f t="shared" si="76"/>
        <v>615.61500000000001</v>
      </c>
      <c r="H275" s="17">
        <f t="shared" si="77"/>
        <v>652.08000000000004</v>
      </c>
      <c r="I275" s="17">
        <v>0</v>
      </c>
      <c r="J275" s="17">
        <v>991</v>
      </c>
      <c r="K275" s="17">
        <f t="shared" si="75"/>
        <v>2258.6950000000002</v>
      </c>
      <c r="L275" s="18">
        <v>19191.3</v>
      </c>
    </row>
    <row r="276" spans="1:12" ht="15.75" x14ac:dyDescent="0.25">
      <c r="A276" s="36" t="s">
        <v>335</v>
      </c>
      <c r="B276" s="15" t="s">
        <v>336</v>
      </c>
      <c r="C276" s="15" t="s">
        <v>251</v>
      </c>
      <c r="D276" s="16" t="s">
        <v>38</v>
      </c>
      <c r="E276" s="19" t="s">
        <v>30</v>
      </c>
      <c r="F276" s="17">
        <v>22050</v>
      </c>
      <c r="G276" s="17">
        <f t="shared" si="76"/>
        <v>632.83500000000004</v>
      </c>
      <c r="H276" s="17">
        <f t="shared" si="77"/>
        <v>670.32</v>
      </c>
      <c r="I276" s="17">
        <v>0</v>
      </c>
      <c r="J276" s="17">
        <v>225</v>
      </c>
      <c r="K276" s="17">
        <f t="shared" si="75"/>
        <v>1528.1550000000002</v>
      </c>
      <c r="L276" s="18">
        <v>20521.84</v>
      </c>
    </row>
    <row r="277" spans="1:12" ht="15.75" x14ac:dyDescent="0.25">
      <c r="A277" s="36" t="s">
        <v>337</v>
      </c>
      <c r="B277" s="15" t="s">
        <v>338</v>
      </c>
      <c r="C277" s="15" t="s">
        <v>251</v>
      </c>
      <c r="D277" s="16" t="s">
        <v>38</v>
      </c>
      <c r="E277" s="19" t="s">
        <v>30</v>
      </c>
      <c r="F277" s="17">
        <v>21450</v>
      </c>
      <c r="G277" s="17">
        <f t="shared" si="76"/>
        <v>615.61500000000001</v>
      </c>
      <c r="H277" s="17">
        <f t="shared" si="77"/>
        <v>652.08000000000004</v>
      </c>
      <c r="I277" s="17"/>
      <c r="J277" s="17">
        <v>8050.7</v>
      </c>
      <c r="K277" s="17">
        <f t="shared" si="75"/>
        <v>9318.3950000000004</v>
      </c>
      <c r="L277" s="18">
        <v>12131.6</v>
      </c>
    </row>
    <row r="278" spans="1:12" ht="15.75" x14ac:dyDescent="0.25">
      <c r="A278" s="36" t="s">
        <v>339</v>
      </c>
      <c r="B278" s="15" t="s">
        <v>340</v>
      </c>
      <c r="C278" s="15" t="s">
        <v>251</v>
      </c>
      <c r="D278" s="16" t="s">
        <v>38</v>
      </c>
      <c r="E278" s="19" t="s">
        <v>30</v>
      </c>
      <c r="F278" s="17">
        <v>18130.2</v>
      </c>
      <c r="G278" s="17">
        <f t="shared" si="76"/>
        <v>520.33673999999996</v>
      </c>
      <c r="H278" s="17">
        <f t="shared" si="77"/>
        <v>551.15808000000004</v>
      </c>
      <c r="I278" s="17">
        <v>0</v>
      </c>
      <c r="J278" s="17">
        <v>25</v>
      </c>
      <c r="K278" s="17">
        <v>1096.5</v>
      </c>
      <c r="L278" s="18">
        <f t="shared" ref="L278:L283" si="78">+F278-K278</f>
        <v>17033.7</v>
      </c>
    </row>
    <row r="279" spans="1:12" ht="15.75" x14ac:dyDescent="0.25">
      <c r="A279" s="36" t="s">
        <v>343</v>
      </c>
      <c r="B279" s="15" t="s">
        <v>344</v>
      </c>
      <c r="C279" s="15" t="s">
        <v>251</v>
      </c>
      <c r="D279" s="16" t="s">
        <v>38</v>
      </c>
      <c r="E279" s="19" t="s">
        <v>30</v>
      </c>
      <c r="F279" s="17">
        <v>21500</v>
      </c>
      <c r="G279" s="17">
        <f t="shared" si="76"/>
        <v>617.04999999999995</v>
      </c>
      <c r="H279" s="17">
        <f t="shared" si="77"/>
        <v>653.6</v>
      </c>
      <c r="I279" s="17">
        <v>0</v>
      </c>
      <c r="J279" s="17">
        <v>25</v>
      </c>
      <c r="K279" s="17">
        <f t="shared" si="75"/>
        <v>1295.6500000000001</v>
      </c>
      <c r="L279" s="18">
        <f t="shared" si="78"/>
        <v>20204.349999999999</v>
      </c>
    </row>
    <row r="280" spans="1:12" ht="15.75" x14ac:dyDescent="0.25">
      <c r="A280" s="36" t="s">
        <v>345</v>
      </c>
      <c r="B280" s="15" t="s">
        <v>346</v>
      </c>
      <c r="C280" s="15" t="s">
        <v>132</v>
      </c>
      <c r="D280" s="19" t="s">
        <v>34</v>
      </c>
      <c r="E280" s="19" t="s">
        <v>30</v>
      </c>
      <c r="F280" s="17">
        <v>15400</v>
      </c>
      <c r="G280" s="17">
        <f>+F280*2.87%</f>
        <v>441.98</v>
      </c>
      <c r="H280" s="17">
        <f>+F280*3.04%</f>
        <v>468.16</v>
      </c>
      <c r="I280" s="17">
        <v>0</v>
      </c>
      <c r="J280" s="17">
        <v>857</v>
      </c>
      <c r="K280" s="17">
        <f t="shared" si="75"/>
        <v>1767.14</v>
      </c>
      <c r="L280" s="18">
        <f t="shared" si="78"/>
        <v>13632.86</v>
      </c>
    </row>
    <row r="281" spans="1:12" ht="15.75" x14ac:dyDescent="0.25">
      <c r="A281" s="36" t="s">
        <v>347</v>
      </c>
      <c r="B281" s="15" t="s">
        <v>348</v>
      </c>
      <c r="C281" s="15" t="s">
        <v>349</v>
      </c>
      <c r="D281" s="16" t="s">
        <v>38</v>
      </c>
      <c r="E281" s="19" t="s">
        <v>18</v>
      </c>
      <c r="F281" s="17">
        <v>11000</v>
      </c>
      <c r="G281" s="17">
        <f t="shared" si="76"/>
        <v>315.7</v>
      </c>
      <c r="H281" s="17">
        <f t="shared" si="77"/>
        <v>334.4</v>
      </c>
      <c r="I281" s="17">
        <v>0</v>
      </c>
      <c r="J281" s="17">
        <v>25</v>
      </c>
      <c r="K281" s="17">
        <f t="shared" si="75"/>
        <v>675.09999999999991</v>
      </c>
      <c r="L281" s="18">
        <f t="shared" si="78"/>
        <v>10324.9</v>
      </c>
    </row>
    <row r="282" spans="1:12" ht="15.75" x14ac:dyDescent="0.25">
      <c r="A282" s="36" t="s">
        <v>350</v>
      </c>
      <c r="B282" s="15" t="s">
        <v>351</v>
      </c>
      <c r="C282" s="15" t="s">
        <v>349</v>
      </c>
      <c r="D282" s="16" t="s">
        <v>38</v>
      </c>
      <c r="E282" s="19" t="s">
        <v>18</v>
      </c>
      <c r="F282" s="17">
        <v>11000</v>
      </c>
      <c r="G282" s="17">
        <f t="shared" si="76"/>
        <v>315.7</v>
      </c>
      <c r="H282" s="17">
        <f t="shared" si="77"/>
        <v>334.4</v>
      </c>
      <c r="I282" s="17">
        <v>0</v>
      </c>
      <c r="J282" s="17">
        <v>25</v>
      </c>
      <c r="K282" s="17">
        <f t="shared" si="75"/>
        <v>675.09999999999991</v>
      </c>
      <c r="L282" s="18">
        <f t="shared" si="78"/>
        <v>10324.9</v>
      </c>
    </row>
    <row r="283" spans="1:12" ht="16.5" thickBot="1" x14ac:dyDescent="0.3">
      <c r="A283" s="38" t="s">
        <v>394</v>
      </c>
      <c r="B283" s="21" t="s">
        <v>395</v>
      </c>
      <c r="C283" s="21" t="s">
        <v>132</v>
      </c>
      <c r="D283" s="39" t="s">
        <v>38</v>
      </c>
      <c r="E283" s="22" t="s">
        <v>30</v>
      </c>
      <c r="F283" s="23">
        <v>15400</v>
      </c>
      <c r="G283" s="23">
        <f t="shared" si="76"/>
        <v>441.98</v>
      </c>
      <c r="H283" s="23">
        <f t="shared" si="77"/>
        <v>468.16</v>
      </c>
      <c r="I283" s="23">
        <v>0</v>
      </c>
      <c r="J283" s="23">
        <v>25</v>
      </c>
      <c r="K283" s="170">
        <f t="shared" si="75"/>
        <v>935.1400000000001</v>
      </c>
      <c r="L283" s="24">
        <f t="shared" si="78"/>
        <v>14464.86</v>
      </c>
    </row>
    <row r="284" spans="1:12" ht="16.5" thickBot="1" x14ac:dyDescent="0.3">
      <c r="A284" s="40"/>
      <c r="B284" s="29"/>
      <c r="C284" s="27">
        <f>+COUNTA(C271:C283)</f>
        <v>13</v>
      </c>
      <c r="D284" s="41"/>
      <c r="E284" s="41"/>
      <c r="F284" s="30">
        <f t="shared" ref="F284:I284" si="79">SUM(F271:F283)</f>
        <v>275680.2</v>
      </c>
      <c r="G284" s="30">
        <v>7912.05</v>
      </c>
      <c r="H284" s="30">
        <f t="shared" si="79"/>
        <v>8380.6780799999997</v>
      </c>
      <c r="I284" s="30">
        <f t="shared" si="79"/>
        <v>2271.71</v>
      </c>
      <c r="J284" s="30">
        <f>SUM(J271:J283)</f>
        <v>22824.080000000002</v>
      </c>
      <c r="K284" s="30">
        <v>35635.15</v>
      </c>
      <c r="L284" s="31">
        <f>SUM(L271:L283)</f>
        <v>233291.68</v>
      </c>
    </row>
    <row r="285" spans="1:12" ht="16.5" thickBot="1" x14ac:dyDescent="0.3">
      <c r="A285" s="69"/>
      <c r="B285" s="70"/>
      <c r="C285" s="70"/>
      <c r="D285" s="71"/>
      <c r="E285" s="71"/>
      <c r="F285" s="70"/>
      <c r="G285" s="70"/>
      <c r="H285" s="70"/>
      <c r="I285" s="70"/>
      <c r="J285" s="70"/>
      <c r="K285" s="70"/>
      <c r="L285" s="70"/>
    </row>
    <row r="286" spans="1:12" ht="16.5" thickBot="1" x14ac:dyDescent="0.3">
      <c r="A286" s="56"/>
      <c r="B286" s="56" t="s">
        <v>352</v>
      </c>
      <c r="C286" s="57"/>
      <c r="D286" s="58"/>
      <c r="E286" s="58"/>
      <c r="F286" s="57"/>
      <c r="G286" s="57"/>
      <c r="H286" s="57"/>
      <c r="I286" s="57"/>
      <c r="J286" s="57"/>
      <c r="K286" s="57"/>
      <c r="L286" s="59"/>
    </row>
    <row r="287" spans="1:12" ht="16.5" thickBot="1" x14ac:dyDescent="0.3">
      <c r="A287" s="126">
        <v>384</v>
      </c>
      <c r="B287" s="127" t="s">
        <v>353</v>
      </c>
      <c r="C287" s="127" t="s">
        <v>60</v>
      </c>
      <c r="D287" s="128" t="s">
        <v>38</v>
      </c>
      <c r="E287" s="129" t="s">
        <v>30</v>
      </c>
      <c r="F287" s="130">
        <v>31500</v>
      </c>
      <c r="G287" s="130">
        <f>+F287*2.87%</f>
        <v>904.05</v>
      </c>
      <c r="H287" s="130">
        <f>+F287*3.04%</f>
        <v>957.6</v>
      </c>
      <c r="I287" s="130">
        <v>0</v>
      </c>
      <c r="J287" s="130">
        <v>4600</v>
      </c>
      <c r="K287" s="130">
        <f>+G287+H287+I287+J287</f>
        <v>6461.65</v>
      </c>
      <c r="L287" s="131">
        <f>+F287-K287</f>
        <v>25038.35</v>
      </c>
    </row>
    <row r="288" spans="1:12" ht="16.5" thickBot="1" x14ac:dyDescent="0.3">
      <c r="A288" s="40"/>
      <c r="B288" s="29"/>
      <c r="C288" s="27">
        <f>+COUNTA(C287)</f>
        <v>1</v>
      </c>
      <c r="D288" s="41"/>
      <c r="E288" s="41"/>
      <c r="F288" s="30">
        <f t="shared" ref="F288:L288" si="80">SUM(F287:F287)</f>
        <v>31500</v>
      </c>
      <c r="G288" s="30">
        <f t="shared" si="80"/>
        <v>904.05</v>
      </c>
      <c r="H288" s="30">
        <f t="shared" si="80"/>
        <v>957.6</v>
      </c>
      <c r="I288" s="30">
        <f t="shared" si="80"/>
        <v>0</v>
      </c>
      <c r="J288" s="30">
        <f t="shared" si="80"/>
        <v>4600</v>
      </c>
      <c r="K288" s="30">
        <f t="shared" si="80"/>
        <v>6461.65</v>
      </c>
      <c r="L288" s="31">
        <f t="shared" si="80"/>
        <v>25038.35</v>
      </c>
    </row>
    <row r="289" spans="1:12" ht="15.75" x14ac:dyDescent="0.25">
      <c r="A289" s="42"/>
      <c r="B289" s="43"/>
      <c r="C289" s="43"/>
      <c r="D289" s="44"/>
      <c r="E289" s="44"/>
      <c r="F289" s="43"/>
      <c r="G289" s="43"/>
      <c r="H289" s="43"/>
      <c r="I289" s="43"/>
      <c r="J289" s="43"/>
      <c r="K289" s="43"/>
      <c r="L289" s="43"/>
    </row>
    <row r="290" spans="1:12" ht="15.75" x14ac:dyDescent="0.25">
      <c r="A290" s="42"/>
      <c r="B290" s="43"/>
      <c r="C290" s="43"/>
      <c r="D290" s="44"/>
      <c r="E290" s="44"/>
      <c r="F290" s="43"/>
      <c r="G290" s="43"/>
      <c r="H290" s="43"/>
      <c r="I290" s="43"/>
      <c r="J290" s="43"/>
      <c r="K290" s="43"/>
      <c r="L290" s="43"/>
    </row>
    <row r="291" spans="1:12" ht="15.75" x14ac:dyDescent="0.25">
      <c r="A291" s="42"/>
      <c r="B291" s="43"/>
      <c r="C291" s="43"/>
      <c r="D291" s="44"/>
      <c r="E291" s="44"/>
      <c r="F291" s="43"/>
      <c r="G291" s="43"/>
      <c r="H291" s="43"/>
      <c r="I291" s="43"/>
      <c r="J291" s="43"/>
      <c r="K291" s="43"/>
      <c r="L291" s="43"/>
    </row>
    <row r="292" spans="1:12" ht="16.5" thickBot="1" x14ac:dyDescent="0.3">
      <c r="A292" s="42"/>
      <c r="B292" s="43"/>
      <c r="C292" s="43"/>
      <c r="D292" s="44"/>
      <c r="E292" s="44"/>
      <c r="F292" s="43"/>
      <c r="G292" s="43"/>
      <c r="H292" s="43"/>
      <c r="I292" s="43"/>
      <c r="J292" s="43"/>
      <c r="K292" s="43"/>
      <c r="L292" s="43"/>
    </row>
    <row r="293" spans="1:12" ht="16.5" thickBot="1" x14ac:dyDescent="0.3">
      <c r="A293" s="84"/>
      <c r="B293" s="84" t="s">
        <v>354</v>
      </c>
      <c r="C293" s="85"/>
      <c r="D293" s="86"/>
      <c r="E293" s="86"/>
      <c r="F293" s="85"/>
      <c r="G293" s="85"/>
      <c r="H293" s="85"/>
      <c r="I293" s="85"/>
      <c r="J293" s="85"/>
      <c r="K293" s="85"/>
      <c r="L293" s="87"/>
    </row>
    <row r="294" spans="1:12" ht="15.75" x14ac:dyDescent="0.25">
      <c r="A294" s="94" t="s">
        <v>355</v>
      </c>
      <c r="B294" s="95" t="s">
        <v>356</v>
      </c>
      <c r="C294" s="95" t="s">
        <v>58</v>
      </c>
      <c r="D294" s="96" t="s">
        <v>50</v>
      </c>
      <c r="E294" s="96" t="s">
        <v>18</v>
      </c>
      <c r="F294" s="97">
        <v>100000</v>
      </c>
      <c r="G294" s="97">
        <f>+F294*2.87%</f>
        <v>2870</v>
      </c>
      <c r="H294" s="97">
        <f>+F294*3.04%</f>
        <v>3040</v>
      </c>
      <c r="I294" s="97">
        <v>12105.37</v>
      </c>
      <c r="J294" s="97">
        <v>25</v>
      </c>
      <c r="K294" s="97">
        <f>+G294+H294+I294+J294</f>
        <v>18040.370000000003</v>
      </c>
      <c r="L294" s="98">
        <f>+F294-K294</f>
        <v>81959.63</v>
      </c>
    </row>
    <row r="295" spans="1:12" ht="15.75" x14ac:dyDescent="0.25">
      <c r="A295" s="36" t="s">
        <v>357</v>
      </c>
      <c r="B295" s="15" t="s">
        <v>358</v>
      </c>
      <c r="C295" s="15" t="s">
        <v>359</v>
      </c>
      <c r="D295" s="16" t="s">
        <v>38</v>
      </c>
      <c r="E295" s="19" t="s">
        <v>30</v>
      </c>
      <c r="F295" s="17">
        <v>40000</v>
      </c>
      <c r="G295" s="17">
        <f>+F295*2.87%</f>
        <v>1148</v>
      </c>
      <c r="H295" s="17">
        <f>+F295*3.04%</f>
        <v>1216</v>
      </c>
      <c r="I295" s="17">
        <v>154.68</v>
      </c>
      <c r="J295" s="17">
        <v>31403.66</v>
      </c>
      <c r="K295" s="17">
        <f>+G295+H295+I295+J295</f>
        <v>33922.339999999997</v>
      </c>
      <c r="L295" s="18">
        <v>6077.66</v>
      </c>
    </row>
    <row r="296" spans="1:12" ht="16.5" thickBot="1" x14ac:dyDescent="0.3">
      <c r="A296" s="99" t="s">
        <v>360</v>
      </c>
      <c r="B296" s="100" t="s">
        <v>361</v>
      </c>
      <c r="C296" s="100" t="s">
        <v>359</v>
      </c>
      <c r="D296" s="111" t="s">
        <v>38</v>
      </c>
      <c r="E296" s="101" t="s">
        <v>18</v>
      </c>
      <c r="F296" s="102">
        <v>35000</v>
      </c>
      <c r="G296" s="102">
        <f>+F296*2.87%</f>
        <v>1004.5</v>
      </c>
      <c r="H296" s="102">
        <f>+F296*3.04%</f>
        <v>1064</v>
      </c>
      <c r="I296" s="102">
        <v>0</v>
      </c>
      <c r="J296" s="102">
        <v>25</v>
      </c>
      <c r="K296" s="102">
        <f>+G296+H296+I296+J296</f>
        <v>2093.5</v>
      </c>
      <c r="L296" s="103">
        <f>+F296-K296</f>
        <v>32906.5</v>
      </c>
    </row>
    <row r="297" spans="1:12" ht="16.5" thickBot="1" x14ac:dyDescent="0.3">
      <c r="A297" s="88"/>
      <c r="B297" s="89"/>
      <c r="C297" s="90">
        <f>+COUNTA(C294:C296)</f>
        <v>3</v>
      </c>
      <c r="D297" s="91"/>
      <c r="E297" s="91"/>
      <c r="F297" s="92">
        <f>SUM(F294:F296)</f>
        <v>175000</v>
      </c>
      <c r="G297" s="92">
        <f t="shared" ref="G297:L297" si="81">SUM(G294:G296)</f>
        <v>5022.5</v>
      </c>
      <c r="H297" s="92">
        <f t="shared" si="81"/>
        <v>5320</v>
      </c>
      <c r="I297" s="92">
        <f t="shared" si="81"/>
        <v>12260.050000000001</v>
      </c>
      <c r="J297" s="92">
        <f t="shared" si="81"/>
        <v>31453.66</v>
      </c>
      <c r="K297" s="92">
        <f t="shared" si="81"/>
        <v>54056.21</v>
      </c>
      <c r="L297" s="93">
        <f t="shared" si="81"/>
        <v>120943.79000000001</v>
      </c>
    </row>
    <row r="300" spans="1:12" x14ac:dyDescent="0.25">
      <c r="L300" s="82"/>
    </row>
    <row r="301" spans="1:12" x14ac:dyDescent="0.25">
      <c r="L301" s="174"/>
    </row>
    <row r="302" spans="1:12" x14ac:dyDescent="0.25">
      <c r="L302" s="82"/>
    </row>
    <row r="303" spans="1:12" x14ac:dyDescent="0.25">
      <c r="L303" s="82"/>
    </row>
  </sheetData>
  <mergeCells count="4">
    <mergeCell ref="A1:L1"/>
    <mergeCell ref="A2:L2"/>
    <mergeCell ref="A3:L3"/>
    <mergeCell ref="G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 FEBRERO 2026</vt:lpstr>
      <vt:lpstr>'FIJO FEBRERO 2026'!Print_Area</vt:lpstr>
      <vt:lpstr>'FIJO FEBRERO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2026-02-17T16:36:28Z</cp:lastPrinted>
  <dcterms:created xsi:type="dcterms:W3CDTF">2015-06-05T18:17:20Z</dcterms:created>
  <dcterms:modified xsi:type="dcterms:W3CDTF">2026-02-17T16:36:31Z</dcterms:modified>
</cp:coreProperties>
</file>